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доходы" sheetId="2" r:id="rId1"/>
    <sheet name="Лист1" sheetId="4" r:id="rId2"/>
  </sheets>
  <definedNames>
    <definedName name="_xlnm._FilterDatabase" localSheetId="0" hidden="1">доходы!$A$9:$L$45</definedName>
    <definedName name="_xlnm.Print_Titles" localSheetId="0">доходы!$5:$6</definedName>
    <definedName name="_xlnm.Print_Area" localSheetId="0">доходы!$A$1:$K$45</definedName>
  </definedNames>
  <calcPr calcId="125725" iterate="1"/>
</workbook>
</file>

<file path=xl/calcChain.xml><?xml version="1.0" encoding="utf-8"?>
<calcChain xmlns="http://schemas.openxmlformats.org/spreadsheetml/2006/main">
  <c r="G9" i="2"/>
  <c r="H9"/>
  <c r="K38"/>
  <c r="J38"/>
  <c r="I38"/>
  <c r="E38"/>
  <c r="C10"/>
  <c r="C9" s="1"/>
  <c r="D46"/>
  <c r="C46"/>
  <c r="D42"/>
  <c r="D41" s="1"/>
  <c r="C42"/>
  <c r="C41" s="1"/>
  <c r="C7" s="1"/>
  <c r="D39"/>
  <c r="C39"/>
  <c r="J39" s="1"/>
  <c r="D36"/>
  <c r="D35" s="1"/>
  <c r="E35" s="1"/>
  <c r="C36"/>
  <c r="C35" s="1"/>
  <c r="D33"/>
  <c r="E33" s="1"/>
  <c r="C33"/>
  <c r="C32" s="1"/>
  <c r="D30"/>
  <c r="C30"/>
  <c r="D27"/>
  <c r="E27" s="1"/>
  <c r="C27"/>
  <c r="D25"/>
  <c r="E25" s="1"/>
  <c r="C25"/>
  <c r="C24" s="1"/>
  <c r="D22"/>
  <c r="D21" s="1"/>
  <c r="C22"/>
  <c r="C21" s="1"/>
  <c r="D16"/>
  <c r="D15" s="1"/>
  <c r="E15" s="1"/>
  <c r="C16"/>
  <c r="C15" s="1"/>
  <c r="D11"/>
  <c r="E11" s="1"/>
  <c r="C11"/>
  <c r="H42"/>
  <c r="G42"/>
  <c r="J42" s="1"/>
  <c r="H46"/>
  <c r="K46" s="1"/>
  <c r="G46"/>
  <c r="J46" s="1"/>
  <c r="H36"/>
  <c r="I36" s="1"/>
  <c r="G36"/>
  <c r="G35" s="1"/>
  <c r="H33"/>
  <c r="H32" s="1"/>
  <c r="G33"/>
  <c r="G32" s="1"/>
  <c r="H30"/>
  <c r="K30" s="1"/>
  <c r="G30"/>
  <c r="J30" s="1"/>
  <c r="H27"/>
  <c r="G27"/>
  <c r="J27" s="1"/>
  <c r="H25"/>
  <c r="I25" s="1"/>
  <c r="G25"/>
  <c r="H22"/>
  <c r="H21" s="1"/>
  <c r="G22"/>
  <c r="G21" s="1"/>
  <c r="H16"/>
  <c r="G16"/>
  <c r="H11"/>
  <c r="G11"/>
  <c r="G10" s="1"/>
  <c r="K50"/>
  <c r="K49"/>
  <c r="K48"/>
  <c r="K47"/>
  <c r="J50"/>
  <c r="J49"/>
  <c r="J48"/>
  <c r="J47"/>
  <c r="I50"/>
  <c r="I49"/>
  <c r="I48"/>
  <c r="I47"/>
  <c r="E50"/>
  <c r="E49"/>
  <c r="E48"/>
  <c r="E47"/>
  <c r="K45"/>
  <c r="J45"/>
  <c r="K44"/>
  <c r="J44"/>
  <c r="K43"/>
  <c r="J43"/>
  <c r="K40"/>
  <c r="J40"/>
  <c r="K39"/>
  <c r="K37"/>
  <c r="J37"/>
  <c r="K34"/>
  <c r="J34"/>
  <c r="K31"/>
  <c r="J31"/>
  <c r="K29"/>
  <c r="J29"/>
  <c r="K28"/>
  <c r="J28"/>
  <c r="K26"/>
  <c r="J26"/>
  <c r="K23"/>
  <c r="J23"/>
  <c r="K20"/>
  <c r="J20"/>
  <c r="K19"/>
  <c r="J19"/>
  <c r="K18"/>
  <c r="J18"/>
  <c r="K17"/>
  <c r="J17"/>
  <c r="K14"/>
  <c r="J14"/>
  <c r="K13"/>
  <c r="J13"/>
  <c r="K12"/>
  <c r="J12"/>
  <c r="K8"/>
  <c r="J8"/>
  <c r="I45"/>
  <c r="I44"/>
  <c r="I43"/>
  <c r="I40"/>
  <c r="I39"/>
  <c r="I37"/>
  <c r="I34"/>
  <c r="I31"/>
  <c r="I29"/>
  <c r="I28"/>
  <c r="I26"/>
  <c r="I23"/>
  <c r="I20"/>
  <c r="I19"/>
  <c r="I18"/>
  <c r="I17"/>
  <c r="I14"/>
  <c r="I13"/>
  <c r="I12"/>
  <c r="I8"/>
  <c r="E45"/>
  <c r="E44"/>
  <c r="E43"/>
  <c r="E40"/>
  <c r="E39"/>
  <c r="E37"/>
  <c r="E34"/>
  <c r="E31"/>
  <c r="E29"/>
  <c r="E28"/>
  <c r="E26"/>
  <c r="E23"/>
  <c r="E20"/>
  <c r="E19"/>
  <c r="E18"/>
  <c r="E17"/>
  <c r="E14"/>
  <c r="E13"/>
  <c r="E12"/>
  <c r="E8"/>
  <c r="D10" l="1"/>
  <c r="J10"/>
  <c r="E41"/>
  <c r="E46"/>
  <c r="K42"/>
  <c r="E42"/>
  <c r="H41"/>
  <c r="K41" s="1"/>
  <c r="D24"/>
  <c r="E24" s="1"/>
  <c r="G41"/>
  <c r="J41" s="1"/>
  <c r="E22"/>
  <c r="D32"/>
  <c r="K32" s="1"/>
  <c r="I46"/>
  <c r="J35"/>
  <c r="E36"/>
  <c r="E30"/>
  <c r="J25"/>
  <c r="E21"/>
  <c r="K21"/>
  <c r="J21"/>
  <c r="E16"/>
  <c r="K16"/>
  <c r="J16"/>
  <c r="K11"/>
  <c r="I42"/>
  <c r="J36"/>
  <c r="I30"/>
  <c r="K33"/>
  <c r="H35"/>
  <c r="K35" s="1"/>
  <c r="K36"/>
  <c r="I33"/>
  <c r="J33"/>
  <c r="I32"/>
  <c r="J32"/>
  <c r="I27"/>
  <c r="H24"/>
  <c r="G24"/>
  <c r="J24" s="1"/>
  <c r="K27"/>
  <c r="K25"/>
  <c r="J22"/>
  <c r="I22"/>
  <c r="K22"/>
  <c r="H15"/>
  <c r="G15"/>
  <c r="J15" s="1"/>
  <c r="I21"/>
  <c r="I16"/>
  <c r="H10"/>
  <c r="I11"/>
  <c r="J11"/>
  <c r="D9" l="1"/>
  <c r="D7" s="1"/>
  <c r="E7" s="1"/>
  <c r="E10"/>
  <c r="I41"/>
  <c r="I10"/>
  <c r="E32"/>
  <c r="I35"/>
  <c r="K24"/>
  <c r="I24"/>
  <c r="I15"/>
  <c r="K15"/>
  <c r="K10"/>
  <c r="E9" l="1"/>
  <c r="K9"/>
  <c r="H7"/>
  <c r="I9"/>
  <c r="J9"/>
  <c r="G7"/>
  <c r="J7" s="1"/>
  <c r="K7" l="1"/>
  <c r="I7"/>
</calcChain>
</file>

<file path=xl/sharedStrings.xml><?xml version="1.0" encoding="utf-8"?>
<sst xmlns="http://schemas.openxmlformats.org/spreadsheetml/2006/main" count="103" uniqueCount="99">
  <si>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</si>
  <si>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</si>
  <si>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</si>
  <si>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</si>
  <si>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</si>
  <si>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</si>
  <si>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вида доходов по бюджетной классификации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</si>
  <si>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</si>
  <si>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</si>
  <si>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</si>
  <si>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</si>
  <si>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</si>
  <si>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</si>
  <si>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</si>
  <si>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</si>
  <si>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</si>
  <si>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</si>
  <si>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</si>
  <si>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НАЛОГИ НА ПРИБЫЛЬ, ДОХОДЫ</t>
  </si>
  <si>
    <t>Доходы бюджета - всего</t>
  </si>
  <si>
    <t>X</t>
  </si>
  <si>
    <t>2022 год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</si>
  <si>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</si>
  <si>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</si>
  <si>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в том числе: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</si>
  <si>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</si>
  <si>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</si>
  <si>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</si>
  <si>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</si>
  <si>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</si>
  <si>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</si>
  <si>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</si>
  <si>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</si>
  <si>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</si>
  <si>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</si>
  <si>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</si>
  <si>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физических лиц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</si>
  <si>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</si>
  <si>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</si>
  <si>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000 10000000000000000</t>
  </si>
  <si>
    <t>000 10100000000000000</t>
  </si>
  <si>
    <t>000 10102000010000110</t>
  </si>
  <si>
    <t>000 10102010010000110</t>
  </si>
  <si>
    <t>000 10102030010000110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</si>
  <si>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</si>
  <si>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</si>
  <si>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</si>
  <si>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</si>
  <si>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</si>
  <si>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</si>
  <si>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000 10600000000000000</t>
  </si>
  <si>
    <t>000 10601000000000110</t>
  </si>
  <si>
    <t>000 10601030100000110</t>
  </si>
  <si>
    <t>000 10606000000000110</t>
  </si>
  <si>
    <t>000 10606040000000110</t>
  </si>
  <si>
    <t>000 10800000000000000</t>
  </si>
  <si>
    <t>000 10804000010000110</t>
  </si>
  <si>
    <t>000 11100000000000000</t>
  </si>
  <si>
    <t>000 11105000000000120</t>
  </si>
  <si>
    <t>000 11105070000000120</t>
  </si>
  <si>
    <t>000 20000000000000000</t>
  </si>
  <si>
    <t>000 20200000000000000</t>
  </si>
  <si>
    <t>000 20210000000000150</t>
  </si>
  <si>
    <t>000 20220000000000150</t>
  </si>
  <si>
    <t>000 20230000000000150</t>
  </si>
  <si>
    <t>ПРОЧИЕ НЕНАЛОГОВЫЕ ДОХОДЫ</t>
  </si>
  <si>
    <t>Инициативные платежи</t>
  </si>
  <si>
    <t>000 11700000000000000</t>
  </si>
  <si>
    <t>000 11715000000000150</t>
  </si>
  <si>
    <t>Земельный налог с организаций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</si>
  <si>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</si>
  <si>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</si>
  <si>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</si>
  <si>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000 10606030000000110</t>
  </si>
  <si>
    <t>000 11300000000000000</t>
  </si>
  <si>
    <t>000 11302000000000130</t>
  </si>
  <si>
    <t>000 11302060000000130</t>
  </si>
  <si>
    <t>НАЛОГИ НА СОВОКУПНЫЙ ДОХОД</t>
  </si>
  <si>
    <t>Единый сельскохозяйственный налог</t>
  </si>
  <si>
    <t>000 10500000000000000</t>
  </si>
  <si>
    <t>000 10503000010000110</t>
  </si>
  <si>
    <t>000 10503010010000110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</si>
  <si>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</si>
  <si>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000 10102020010000110</t>
  </si>
  <si>
    <t>МО Днепровский сельсовет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</si>
  <si>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</si>
  <si>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</si>
  <si>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</si>
  <si>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</si>
  <si>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</si>
  <si>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000 20400000000000000</t>
  </si>
  <si>
    <t>000 20405000100000150</t>
  </si>
  <si>
    <t>000 20700000000000000</t>
  </si>
  <si>
    <t>000 20705000100000150</t>
  </si>
  <si>
    <t>431 20705020100000150</t>
  </si>
  <si>
    <t>2023 год</t>
  </si>
  <si>
    <t xml:space="preserve">Сведения об исполнении бюджета за 1 полугодие  2023 года по доходам в сравнении с запланированными годовыми значениями и с фактическими значениями соответствующего периода 2022 года </t>
  </si>
  <si>
    <t>ШТРАФЫ, САНКЦИИ, ВОЗМЕЩЕНИЕ УЩЕРБА</t>
  </si>
  <si>
    <t>000 11600000000000000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</si>
</sst>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&quot;###,##0.00"/>
  </numFmts>
  <fonts count="13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  <xf numFmtId="164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6" fillId="0" borderId="0" xfId="0" applyFont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/>
    </xf>
    <xf numFmtId="0" fontId="6" fillId="0" borderId="1" xfId="0" applyFont="1" applyBorder="1"/>
    <xf numFmtId="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right" wrapText="1"/>
    </xf>
    <xf numFmtId="164" fontId="9" fillId="0" borderId="7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 wrapText="1"/>
    </xf>
    <xf numFmtId="4" fontId="9" fillId="0" borderId="7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2" fontId="6" fillId="0" borderId="1" xfId="0" applyNumberFormat="1" applyFont="1" applyBorder="1"/>
    <xf numFmtId="2" fontId="6" fillId="0" borderId="18" xfId="0" applyNumberFormat="1" applyFont="1" applyBorder="1"/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8" fillId="0" borderId="1" xfId="0" applyFont="1" applyBorder="1"/>
    <xf numFmtId="2" fontId="8" fillId="0" borderId="1" xfId="0" applyNumberFormat="1" applyFont="1" applyBorder="1"/>
    <xf numFmtId="16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wrapText="1"/>
    </xf>
    <xf numFmtId="165" fontId="11" fillId="0" borderId="6" xfId="0" applyNumberFormat="1" applyFont="1" applyBorder="1" applyAlignment="1">
      <alignment horizontal="right" wrapText="1"/>
    </xf>
    <xf numFmtId="164" fontId="12" fillId="0" borderId="7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center" wrapText="1"/>
    </xf>
    <xf numFmtId="164" fontId="12" fillId="0" borderId="7" xfId="0" applyNumberFormat="1" applyFont="1" applyFill="1" applyBorder="1" applyAlignment="1">
      <alignment horizontal="center" wrapText="1"/>
    </xf>
    <xf numFmtId="4" fontId="12" fillId="0" borderId="7" xfId="0" applyNumberFormat="1" applyFont="1" applyFill="1" applyBorder="1" applyAlignment="1">
      <alignment horizontal="center" wrapText="1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0"/>
  <sheetViews>
    <sheetView tabSelected="1" topLeftCell="A25" zoomScale="55" zoomScaleNormal="55" zoomScaleSheetLayoutView="75" workbookViewId="0">
      <selection activeCell="A13" sqref="A13"/>
    </sheetView>
  </sheetViews>
  <sheetFormatPr defaultRowHeight="18.75"/>
  <cols>
    <col min="1" max="1" width="49.5703125" style="21" customWidth="1"/>
    <col min="2" max="2" width="33.5703125" style="2" customWidth="1"/>
    <col min="3" max="3" width="22" style="2" customWidth="1"/>
    <col min="4" max="4" width="21" style="2" customWidth="1"/>
    <col min="5" max="5" width="12.42578125" style="2" customWidth="1"/>
    <col min="6" max="6" width="0" style="2" hidden="1" customWidth="1"/>
    <col min="7" max="7" width="22" style="2" customWidth="1"/>
    <col min="8" max="8" width="21" style="2" customWidth="1"/>
    <col min="9" max="9" width="12.7109375" style="2" customWidth="1"/>
    <col min="10" max="10" width="19.28515625" style="2" customWidth="1"/>
    <col min="11" max="11" width="18" style="2" customWidth="1"/>
    <col min="12" max="16384" width="9.140625" style="2"/>
  </cols>
  <sheetData>
    <row r="1" spans="1:65">
      <c r="C1" s="66"/>
      <c r="D1" s="66"/>
      <c r="E1" s="66"/>
      <c r="G1" s="66"/>
      <c r="H1" s="66"/>
      <c r="I1" s="66"/>
    </row>
    <row r="2" spans="1:65" ht="45" customHeight="1">
      <c r="A2" s="63" t="s">
        <v>96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65" ht="32.25" customHeight="1">
      <c r="A3" s="70" t="s">
        <v>84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65" ht="19.5" thickBot="1">
      <c r="A4" s="22"/>
      <c r="B4" s="1"/>
      <c r="E4" s="9"/>
      <c r="I4" s="9"/>
      <c r="K4" s="9" t="s">
        <v>4</v>
      </c>
    </row>
    <row r="5" spans="1:65">
      <c r="A5" s="61" t="s">
        <v>0</v>
      </c>
      <c r="B5" s="61" t="s">
        <v>6</v>
      </c>
      <c r="C5" s="67" t="s">
        <v>21</v>
      </c>
      <c r="D5" s="68"/>
      <c r="E5" s="68"/>
      <c r="F5" s="69"/>
      <c r="G5" s="67" t="s">
        <v>95</v>
      </c>
      <c r="H5" s="68"/>
      <c r="I5" s="68"/>
      <c r="J5" s="64" t="s">
        <v>5</v>
      </c>
      <c r="K5" s="65"/>
    </row>
    <row r="6" spans="1:65" ht="113.25" thickBot="1">
      <c r="A6" s="62"/>
      <c r="B6" s="62"/>
      <c r="C6" s="18" t="s">
        <v>1</v>
      </c>
      <c r="D6" s="13" t="s">
        <v>3</v>
      </c>
      <c r="E6" s="14" t="s">
        <v>2</v>
      </c>
      <c r="F6" s="15"/>
      <c r="G6" s="18" t="s">
        <v>1</v>
      </c>
      <c r="H6" s="19" t="s">
        <v>3</v>
      </c>
      <c r="I6" s="20" t="s">
        <v>2</v>
      </c>
      <c r="J6" s="19" t="s">
        <v>22</v>
      </c>
      <c r="K6" s="20" t="s">
        <v>23</v>
      </c>
    </row>
    <row r="7" spans="1:65">
      <c r="A7" s="24" t="s">
        <v>19</v>
      </c>
      <c r="B7" s="25" t="s">
        <v>20</v>
      </c>
      <c r="C7" s="28">
        <f>C9+C41</f>
        <v>5357408.83</v>
      </c>
      <c r="D7" s="28">
        <f>D9+D41</f>
        <v>2460496.62</v>
      </c>
      <c r="E7" s="10">
        <f>D7*100/C7</f>
        <v>45.926990044551069</v>
      </c>
      <c r="F7" s="3"/>
      <c r="G7" s="28">
        <f>G9+G41</f>
        <v>8347500</v>
      </c>
      <c r="H7" s="28">
        <f>H9+H41</f>
        <v>3940708.99</v>
      </c>
      <c r="I7" s="11">
        <f>H7*100/G7</f>
        <v>47.208253848457623</v>
      </c>
      <c r="J7" s="12">
        <f>G7-C7</f>
        <v>2990091.17</v>
      </c>
      <c r="K7" s="11">
        <f>H7-D7</f>
        <v>1480212.37</v>
      </c>
    </row>
    <row r="8" spans="1:65">
      <c r="A8" s="26" t="s">
        <v>24</v>
      </c>
      <c r="B8" s="27"/>
      <c r="C8" s="29"/>
      <c r="D8" s="29"/>
      <c r="E8" s="10" t="e">
        <f t="shared" ref="E8:E43" si="0">D8*100/C8</f>
        <v>#DIV/0!</v>
      </c>
      <c r="F8" s="17"/>
      <c r="G8" s="29"/>
      <c r="H8" s="29"/>
      <c r="I8" s="11" t="e">
        <f t="shared" ref="I8:I43" si="1">H8*100/G8</f>
        <v>#DIV/0!</v>
      </c>
      <c r="J8" s="12">
        <f t="shared" ref="J8:J43" si="2">G8-C8</f>
        <v>0</v>
      </c>
      <c r="K8" s="12">
        <f t="shared" ref="K8:K43" si="3">H8-D8</f>
        <v>0</v>
      </c>
    </row>
    <row r="9" spans="1:65" s="5" customFormat="1" ht="37.5">
      <c r="A9" s="23" t="s">
        <v>25</v>
      </c>
      <c r="B9" s="7" t="s">
        <v>39</v>
      </c>
      <c r="C9" s="28">
        <f>C10+C15+C21+C24+C30+C32+C35</f>
        <v>1706985.83</v>
      </c>
      <c r="D9" s="28">
        <f>D10+D15+D21+D24+D30+D32+D35</f>
        <v>702770.25999999989</v>
      </c>
      <c r="E9" s="10">
        <f t="shared" si="0"/>
        <v>41.170245683878925</v>
      </c>
      <c r="F9" s="16"/>
      <c r="G9" s="28">
        <f>G10+G15+G21+G24+G30+G32+G35+G38</f>
        <v>1859350</v>
      </c>
      <c r="H9" s="28">
        <f>H10+H15+H21+H24+H30+H32+H35+H38</f>
        <v>942324.29</v>
      </c>
      <c r="I9" s="11">
        <f t="shared" si="1"/>
        <v>50.680307096566004</v>
      </c>
      <c r="J9" s="12">
        <f t="shared" si="2"/>
        <v>152364.16999999993</v>
      </c>
      <c r="K9" s="12">
        <f t="shared" si="3"/>
        <v>239554.03000000014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49" customFormat="1">
      <c r="A10" s="41" t="s">
        <v>18</v>
      </c>
      <c r="B10" s="42" t="s">
        <v>40</v>
      </c>
      <c r="C10" s="43">
        <f>C11</f>
        <v>229000</v>
      </c>
      <c r="D10" s="43">
        <f>D11</f>
        <v>140359.54999999999</v>
      </c>
      <c r="E10" s="44">
        <f t="shared" si="0"/>
        <v>61.292379912663748</v>
      </c>
      <c r="F10" s="45"/>
      <c r="G10" s="43">
        <f>G11</f>
        <v>251000</v>
      </c>
      <c r="H10" s="43">
        <f>H11</f>
        <v>76630.610000000015</v>
      </c>
      <c r="I10" s="46">
        <f t="shared" si="1"/>
        <v>30.530123505976103</v>
      </c>
      <c r="J10" s="47">
        <f t="shared" si="2"/>
        <v>22000</v>
      </c>
      <c r="K10" s="47">
        <f t="shared" si="3"/>
        <v>-63728.939999999973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s="5" customFormat="1">
      <c r="A11" s="23" t="s">
        <v>7</v>
      </c>
      <c r="B11" s="7" t="s">
        <v>41</v>
      </c>
      <c r="C11" s="28">
        <f>C12+C13+C14</f>
        <v>229000</v>
      </c>
      <c r="D11" s="28">
        <f>D12+D13+D14</f>
        <v>140359.54999999999</v>
      </c>
      <c r="E11" s="10">
        <f t="shared" si="0"/>
        <v>61.292379912663748</v>
      </c>
      <c r="F11" s="6"/>
      <c r="G11" s="28">
        <f>G12+G13+G14</f>
        <v>251000</v>
      </c>
      <c r="H11" s="28">
        <f>H12+H13+H14</f>
        <v>76630.610000000015</v>
      </c>
      <c r="I11" s="11">
        <f t="shared" si="1"/>
        <v>30.530123505976103</v>
      </c>
      <c r="J11" s="12">
        <f t="shared" si="2"/>
        <v>22000</v>
      </c>
      <c r="K11" s="12">
        <f t="shared" si="3"/>
        <v>-63728.939999999973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5" customFormat="1" ht="150">
      <c r="A12" s="23" t="s">
        <v>8</v>
      </c>
      <c r="B12" s="7" t="s">
        <v>42</v>
      </c>
      <c r="C12" s="28">
        <v>224200</v>
      </c>
      <c r="D12" s="28">
        <v>124346.3</v>
      </c>
      <c r="E12" s="10">
        <f t="shared" si="0"/>
        <v>55.462221231043713</v>
      </c>
      <c r="F12" s="6"/>
      <c r="G12" s="28">
        <v>219000</v>
      </c>
      <c r="H12" s="28">
        <v>76826.13</v>
      </c>
      <c r="I12" s="11">
        <f t="shared" si="1"/>
        <v>35.080424657534245</v>
      </c>
      <c r="J12" s="12">
        <f t="shared" si="2"/>
        <v>-5200</v>
      </c>
      <c r="K12" s="12">
        <f t="shared" si="3"/>
        <v>-47520.17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5" customFormat="1" ht="233.25" customHeight="1">
      <c r="A13" s="23" t="s">
        <v>82</v>
      </c>
      <c r="B13" s="7" t="s">
        <v>83</v>
      </c>
      <c r="C13" s="28">
        <v>0</v>
      </c>
      <c r="D13" s="28">
        <v>0</v>
      </c>
      <c r="E13" s="10" t="e">
        <f t="shared" si="0"/>
        <v>#DIV/0!</v>
      </c>
      <c r="F13" s="6"/>
      <c r="G13" s="28">
        <v>0</v>
      </c>
      <c r="H13" s="28">
        <v>-7.65</v>
      </c>
      <c r="I13" s="11" t="e">
        <f t="shared" si="1"/>
        <v>#DIV/0!</v>
      </c>
      <c r="J13" s="12">
        <f t="shared" si="2"/>
        <v>0</v>
      </c>
      <c r="K13" s="12">
        <f t="shared" si="3"/>
        <v>-7.65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5" customFormat="1" ht="93.75">
      <c r="A14" s="23" t="s">
        <v>9</v>
      </c>
      <c r="B14" s="7" t="s">
        <v>43</v>
      </c>
      <c r="C14" s="28">
        <v>4800</v>
      </c>
      <c r="D14" s="28">
        <v>16013.25</v>
      </c>
      <c r="E14" s="10">
        <f t="shared" si="0"/>
        <v>333.609375</v>
      </c>
      <c r="F14" s="6"/>
      <c r="G14" s="28">
        <v>32000</v>
      </c>
      <c r="H14" s="28">
        <v>-187.87</v>
      </c>
      <c r="I14" s="11">
        <f t="shared" si="1"/>
        <v>-0.58709374999999997</v>
      </c>
      <c r="J14" s="12">
        <f t="shared" si="2"/>
        <v>27200</v>
      </c>
      <c r="K14" s="12">
        <f t="shared" si="3"/>
        <v>-16201.12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49" customFormat="1" ht="75">
      <c r="A15" s="41" t="s">
        <v>26</v>
      </c>
      <c r="B15" s="42" t="s">
        <v>44</v>
      </c>
      <c r="C15" s="43">
        <f>C16</f>
        <v>856000</v>
      </c>
      <c r="D15" s="43">
        <f>D16</f>
        <v>463244.38</v>
      </c>
      <c r="E15" s="44">
        <f t="shared" si="0"/>
        <v>54.117334112149535</v>
      </c>
      <c r="F15" s="45"/>
      <c r="G15" s="43">
        <f>G16</f>
        <v>901600</v>
      </c>
      <c r="H15" s="43">
        <f>H16</f>
        <v>491311.16</v>
      </c>
      <c r="I15" s="46">
        <f t="shared" si="1"/>
        <v>54.493251996450752</v>
      </c>
      <c r="J15" s="47">
        <f t="shared" si="2"/>
        <v>45600</v>
      </c>
      <c r="K15" s="47">
        <f t="shared" si="3"/>
        <v>28066.77999999997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</row>
    <row r="16" spans="1:65" s="5" customFormat="1" ht="56.25">
      <c r="A16" s="23" t="s">
        <v>27</v>
      </c>
      <c r="B16" s="7" t="s">
        <v>45</v>
      </c>
      <c r="C16" s="28">
        <f>C17+C18+C19+C20</f>
        <v>856000</v>
      </c>
      <c r="D16" s="28">
        <f>D17+D18+D19+D20</f>
        <v>463244.38</v>
      </c>
      <c r="E16" s="10">
        <f t="shared" si="0"/>
        <v>54.117334112149535</v>
      </c>
      <c r="F16" s="6"/>
      <c r="G16" s="28">
        <f>G17+G18+G19+G20</f>
        <v>901600</v>
      </c>
      <c r="H16" s="28">
        <f>H17+H18+H19+H20</f>
        <v>491311.16</v>
      </c>
      <c r="I16" s="11">
        <f t="shared" si="1"/>
        <v>54.493251996450752</v>
      </c>
      <c r="J16" s="12">
        <f t="shared" si="2"/>
        <v>45600</v>
      </c>
      <c r="K16" s="12">
        <f t="shared" si="3"/>
        <v>28066.77999999997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5" customFormat="1" ht="150">
      <c r="A17" s="23" t="s">
        <v>28</v>
      </c>
      <c r="B17" s="7" t="s">
        <v>46</v>
      </c>
      <c r="C17" s="28">
        <v>387000</v>
      </c>
      <c r="D17" s="28">
        <v>228018.91</v>
      </c>
      <c r="E17" s="10">
        <f t="shared" si="0"/>
        <v>58.919614987080102</v>
      </c>
      <c r="F17" s="6"/>
      <c r="G17" s="28">
        <v>427000</v>
      </c>
      <c r="H17" s="28">
        <v>253273.38</v>
      </c>
      <c r="I17" s="11">
        <f t="shared" si="1"/>
        <v>59.314608899297426</v>
      </c>
      <c r="J17" s="12">
        <f t="shared" si="2"/>
        <v>40000</v>
      </c>
      <c r="K17" s="12">
        <f t="shared" si="3"/>
        <v>25254.47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5" customFormat="1" ht="187.5">
      <c r="A18" s="23" t="s">
        <v>29</v>
      </c>
      <c r="B18" s="7" t="s">
        <v>47</v>
      </c>
      <c r="C18" s="28">
        <v>2100</v>
      </c>
      <c r="D18" s="28">
        <v>1342.34</v>
      </c>
      <c r="E18" s="10">
        <f t="shared" si="0"/>
        <v>63.920952380952379</v>
      </c>
      <c r="F18" s="6"/>
      <c r="G18" s="28">
        <v>3000</v>
      </c>
      <c r="H18" s="28">
        <v>1316.48</v>
      </c>
      <c r="I18" s="11">
        <f t="shared" si="1"/>
        <v>43.882666666666665</v>
      </c>
      <c r="J18" s="12">
        <f t="shared" si="2"/>
        <v>900</v>
      </c>
      <c r="K18" s="12">
        <f t="shared" si="3"/>
        <v>-25.8599999999999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5" customFormat="1" ht="150">
      <c r="A19" s="23" t="s">
        <v>30</v>
      </c>
      <c r="B19" s="7" t="s">
        <v>48</v>
      </c>
      <c r="C19" s="28">
        <v>515400</v>
      </c>
      <c r="D19" s="28">
        <v>262662.86</v>
      </c>
      <c r="E19" s="10">
        <f t="shared" si="0"/>
        <v>50.96291424136593</v>
      </c>
      <c r="F19" s="6"/>
      <c r="G19" s="28">
        <v>527900</v>
      </c>
      <c r="H19" s="28">
        <v>268322.25</v>
      </c>
      <c r="I19" s="11">
        <f t="shared" si="1"/>
        <v>50.828234514112523</v>
      </c>
      <c r="J19" s="12">
        <f t="shared" si="2"/>
        <v>12500</v>
      </c>
      <c r="K19" s="12">
        <f t="shared" si="3"/>
        <v>5659.390000000014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5" customFormat="1" ht="150">
      <c r="A20" s="23" t="s">
        <v>31</v>
      </c>
      <c r="B20" s="7" t="s">
        <v>49</v>
      </c>
      <c r="C20" s="28">
        <v>-48500</v>
      </c>
      <c r="D20" s="28">
        <v>-28779.73</v>
      </c>
      <c r="E20" s="10">
        <f t="shared" si="0"/>
        <v>59.339649484536082</v>
      </c>
      <c r="F20" s="6"/>
      <c r="G20" s="28">
        <v>-56300</v>
      </c>
      <c r="H20" s="28">
        <v>-31600.95</v>
      </c>
      <c r="I20" s="11">
        <f t="shared" si="1"/>
        <v>56.12957371225577</v>
      </c>
      <c r="J20" s="12">
        <f t="shared" si="2"/>
        <v>-7800</v>
      </c>
      <c r="K20" s="12">
        <f t="shared" si="3"/>
        <v>-2821.2200000000012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49" customFormat="1">
      <c r="A21" s="41" t="s">
        <v>77</v>
      </c>
      <c r="B21" s="42" t="s">
        <v>79</v>
      </c>
      <c r="C21" s="43">
        <f>C22</f>
        <v>108000</v>
      </c>
      <c r="D21" s="43">
        <f>D22</f>
        <v>28258.85</v>
      </c>
      <c r="E21" s="44">
        <f t="shared" si="0"/>
        <v>26.165601851851854</v>
      </c>
      <c r="F21" s="45"/>
      <c r="G21" s="43">
        <f>G22</f>
        <v>38000</v>
      </c>
      <c r="H21" s="43">
        <f>H22</f>
        <v>73488.160000000003</v>
      </c>
      <c r="I21" s="46">
        <f t="shared" si="1"/>
        <v>193.38989473684211</v>
      </c>
      <c r="J21" s="47">
        <f t="shared" si="2"/>
        <v>-70000</v>
      </c>
      <c r="K21" s="47">
        <f t="shared" si="3"/>
        <v>45229.310000000005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</row>
    <row r="22" spans="1:65" s="5" customFormat="1">
      <c r="A22" s="23" t="s">
        <v>78</v>
      </c>
      <c r="B22" s="7" t="s">
        <v>80</v>
      </c>
      <c r="C22" s="28">
        <f>C23</f>
        <v>108000</v>
      </c>
      <c r="D22" s="28">
        <f>D23</f>
        <v>28258.85</v>
      </c>
      <c r="E22" s="10">
        <f t="shared" si="0"/>
        <v>26.165601851851854</v>
      </c>
      <c r="F22" s="6"/>
      <c r="G22" s="28">
        <f>G23</f>
        <v>38000</v>
      </c>
      <c r="H22" s="28">
        <f>H23</f>
        <v>73488.160000000003</v>
      </c>
      <c r="I22" s="11">
        <f t="shared" si="1"/>
        <v>193.38989473684211</v>
      </c>
      <c r="J22" s="12">
        <f t="shared" si="2"/>
        <v>-70000</v>
      </c>
      <c r="K22" s="12">
        <f t="shared" si="3"/>
        <v>45229.310000000005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5" customFormat="1">
      <c r="A23" s="23" t="s">
        <v>78</v>
      </c>
      <c r="B23" s="7" t="s">
        <v>81</v>
      </c>
      <c r="C23" s="28">
        <v>108000</v>
      </c>
      <c r="D23" s="28">
        <v>28258.85</v>
      </c>
      <c r="E23" s="10">
        <f t="shared" si="0"/>
        <v>26.165601851851854</v>
      </c>
      <c r="F23" s="6"/>
      <c r="G23" s="28">
        <v>38000</v>
      </c>
      <c r="H23" s="28">
        <v>73488.160000000003</v>
      </c>
      <c r="I23" s="11">
        <f t="shared" si="1"/>
        <v>193.38989473684211</v>
      </c>
      <c r="J23" s="12">
        <f t="shared" si="2"/>
        <v>-70000</v>
      </c>
      <c r="K23" s="12">
        <f t="shared" si="3"/>
        <v>45229.310000000005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49" customFormat="1">
      <c r="A24" s="41" t="s">
        <v>32</v>
      </c>
      <c r="B24" s="42" t="s">
        <v>50</v>
      </c>
      <c r="C24" s="43">
        <f>C25+C27</f>
        <v>437985.83</v>
      </c>
      <c r="D24" s="43">
        <f>D25+D27</f>
        <v>30285.07</v>
      </c>
      <c r="E24" s="44">
        <f t="shared" si="0"/>
        <v>6.9146232424916576</v>
      </c>
      <c r="F24" s="45"/>
      <c r="G24" s="43">
        <f>G25+G27</f>
        <v>588000</v>
      </c>
      <c r="H24" s="43">
        <f>H25+H27</f>
        <v>276021.42</v>
      </c>
      <c r="I24" s="46">
        <f t="shared" si="1"/>
        <v>46.942418367346939</v>
      </c>
      <c r="J24" s="47">
        <f t="shared" si="2"/>
        <v>150014.16999999998</v>
      </c>
      <c r="K24" s="47">
        <f t="shared" si="3"/>
        <v>245736.34999999998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</row>
    <row r="25" spans="1:65" s="5" customFormat="1">
      <c r="A25" s="23" t="s">
        <v>33</v>
      </c>
      <c r="B25" s="7" t="s">
        <v>51</v>
      </c>
      <c r="C25" s="28">
        <f>C26</f>
        <v>39985.83</v>
      </c>
      <c r="D25" s="28">
        <f>D26</f>
        <v>6367.87</v>
      </c>
      <c r="E25" s="10">
        <f t="shared" si="0"/>
        <v>15.925316543385494</v>
      </c>
      <c r="F25" s="6"/>
      <c r="G25" s="28">
        <f>G26</f>
        <v>32000</v>
      </c>
      <c r="H25" s="28">
        <f>H26</f>
        <v>-2726.55</v>
      </c>
      <c r="I25" s="11">
        <f t="shared" si="1"/>
        <v>-8.5204687499999991</v>
      </c>
      <c r="J25" s="12">
        <f t="shared" si="2"/>
        <v>-7985.8300000000017</v>
      </c>
      <c r="K25" s="12">
        <f t="shared" si="3"/>
        <v>-9094.42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5" customFormat="1" ht="93.75">
      <c r="A26" s="23" t="s">
        <v>34</v>
      </c>
      <c r="B26" s="7" t="s">
        <v>52</v>
      </c>
      <c r="C26" s="28">
        <v>39985.83</v>
      </c>
      <c r="D26" s="28">
        <v>6367.87</v>
      </c>
      <c r="E26" s="10">
        <f t="shared" si="0"/>
        <v>15.925316543385494</v>
      </c>
      <c r="F26" s="6"/>
      <c r="G26" s="28">
        <v>32000</v>
      </c>
      <c r="H26" s="28">
        <v>-2726.55</v>
      </c>
      <c r="I26" s="11">
        <f t="shared" si="1"/>
        <v>-8.5204687499999991</v>
      </c>
      <c r="J26" s="12">
        <f t="shared" si="2"/>
        <v>-7985.8300000000017</v>
      </c>
      <c r="K26" s="12">
        <f t="shared" si="3"/>
        <v>-9094.42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79" customFormat="1">
      <c r="A27" s="71" t="s">
        <v>35</v>
      </c>
      <c r="B27" s="72" t="s">
        <v>53</v>
      </c>
      <c r="C27" s="73">
        <f>C28+C29</f>
        <v>398000</v>
      </c>
      <c r="D27" s="73">
        <f>D28+D29</f>
        <v>23917.200000000001</v>
      </c>
      <c r="E27" s="74">
        <f t="shared" si="0"/>
        <v>6.0093467336683419</v>
      </c>
      <c r="F27" s="75"/>
      <c r="G27" s="73">
        <f>G28+G29</f>
        <v>556000</v>
      </c>
      <c r="H27" s="73">
        <f>H28+H29</f>
        <v>278747.96999999997</v>
      </c>
      <c r="I27" s="76">
        <f t="shared" si="1"/>
        <v>50.134526978417263</v>
      </c>
      <c r="J27" s="77">
        <f t="shared" si="2"/>
        <v>158000</v>
      </c>
      <c r="K27" s="77">
        <f t="shared" si="3"/>
        <v>254830.76999999996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</row>
    <row r="28" spans="1:65" s="5" customFormat="1">
      <c r="A28" s="23" t="s">
        <v>69</v>
      </c>
      <c r="B28" s="7" t="s">
        <v>73</v>
      </c>
      <c r="C28" s="28">
        <v>292000</v>
      </c>
      <c r="D28" s="28">
        <v>4645.57</v>
      </c>
      <c r="E28" s="10">
        <f t="shared" si="0"/>
        <v>1.5909486301369864</v>
      </c>
      <c r="F28" s="6"/>
      <c r="G28" s="28">
        <v>313000</v>
      </c>
      <c r="H28" s="28">
        <v>299812</v>
      </c>
      <c r="I28" s="11">
        <f t="shared" si="1"/>
        <v>95.786581469648567</v>
      </c>
      <c r="J28" s="12">
        <f t="shared" si="2"/>
        <v>21000</v>
      </c>
      <c r="K28" s="12">
        <f t="shared" si="3"/>
        <v>295166.43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>
      <c r="A29" s="23" t="s">
        <v>36</v>
      </c>
      <c r="B29" s="7" t="s">
        <v>54</v>
      </c>
      <c r="C29" s="28">
        <v>106000</v>
      </c>
      <c r="D29" s="28">
        <v>19271.63</v>
      </c>
      <c r="E29" s="10">
        <f t="shared" si="0"/>
        <v>18.180783018867924</v>
      </c>
      <c r="F29" s="6"/>
      <c r="G29" s="28">
        <v>243000</v>
      </c>
      <c r="H29" s="28">
        <v>-21064.03</v>
      </c>
      <c r="I29" s="11">
        <f t="shared" si="1"/>
        <v>-8.6683251028806581</v>
      </c>
      <c r="J29" s="12">
        <f t="shared" si="2"/>
        <v>137000</v>
      </c>
      <c r="K29" s="12">
        <f t="shared" si="3"/>
        <v>-40335.660000000003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49" customFormat="1">
      <c r="A30" s="41" t="s">
        <v>10</v>
      </c>
      <c r="B30" s="42" t="s">
        <v>55</v>
      </c>
      <c r="C30" s="43">
        <f>C31</f>
        <v>1600</v>
      </c>
      <c r="D30" s="43">
        <f>D31</f>
        <v>400</v>
      </c>
      <c r="E30" s="44">
        <f t="shared" si="0"/>
        <v>25</v>
      </c>
      <c r="F30" s="45"/>
      <c r="G30" s="43">
        <f>G31</f>
        <v>650</v>
      </c>
      <c r="H30" s="43">
        <f>H31</f>
        <v>0</v>
      </c>
      <c r="I30" s="46">
        <f t="shared" si="1"/>
        <v>0</v>
      </c>
      <c r="J30" s="47">
        <f t="shared" si="2"/>
        <v>-950</v>
      </c>
      <c r="K30" s="47">
        <f t="shared" si="3"/>
        <v>-400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</row>
    <row r="31" spans="1:65" s="5" customFormat="1" ht="93.75">
      <c r="A31" s="23" t="s">
        <v>37</v>
      </c>
      <c r="B31" s="7" t="s">
        <v>56</v>
      </c>
      <c r="C31" s="28">
        <v>1600</v>
      </c>
      <c r="D31" s="28">
        <v>400</v>
      </c>
      <c r="E31" s="10">
        <f t="shared" si="0"/>
        <v>25</v>
      </c>
      <c r="F31" s="6"/>
      <c r="G31" s="28">
        <v>650</v>
      </c>
      <c r="H31" s="28">
        <v>0</v>
      </c>
      <c r="I31" s="11">
        <f t="shared" si="1"/>
        <v>0</v>
      </c>
      <c r="J31" s="12">
        <f t="shared" si="2"/>
        <v>-950</v>
      </c>
      <c r="K31" s="12">
        <f t="shared" si="3"/>
        <v>-400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49" customFormat="1" ht="93.75">
      <c r="A32" s="41" t="s">
        <v>11</v>
      </c>
      <c r="B32" s="42" t="s">
        <v>57</v>
      </c>
      <c r="C32" s="43">
        <f>C33</f>
        <v>28200</v>
      </c>
      <c r="D32" s="43">
        <f>D33</f>
        <v>33867</v>
      </c>
      <c r="E32" s="44">
        <f t="shared" si="0"/>
        <v>120.09574468085107</v>
      </c>
      <c r="F32" s="45"/>
      <c r="G32" s="43">
        <f>G33</f>
        <v>33900</v>
      </c>
      <c r="H32" s="43">
        <f>H33</f>
        <v>0</v>
      </c>
      <c r="I32" s="46">
        <f t="shared" si="1"/>
        <v>0</v>
      </c>
      <c r="J32" s="47">
        <f t="shared" si="2"/>
        <v>5700</v>
      </c>
      <c r="K32" s="47">
        <f t="shared" si="3"/>
        <v>-33867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</row>
    <row r="33" spans="1:65" s="4" customFormat="1" ht="168.75">
      <c r="A33" s="23" t="s">
        <v>12</v>
      </c>
      <c r="B33" s="7" t="s">
        <v>58</v>
      </c>
      <c r="C33" s="28">
        <f>C34</f>
        <v>28200</v>
      </c>
      <c r="D33" s="28">
        <f>D34</f>
        <v>33867</v>
      </c>
      <c r="E33" s="10">
        <f t="shared" si="0"/>
        <v>120.09574468085107</v>
      </c>
      <c r="F33" s="5"/>
      <c r="G33" s="28">
        <f>G34</f>
        <v>33900</v>
      </c>
      <c r="H33" s="28">
        <f>H34</f>
        <v>0</v>
      </c>
      <c r="I33" s="11">
        <f t="shared" si="1"/>
        <v>0</v>
      </c>
      <c r="J33" s="12">
        <f t="shared" si="2"/>
        <v>5700</v>
      </c>
      <c r="K33" s="12">
        <f t="shared" si="3"/>
        <v>-33867</v>
      </c>
    </row>
    <row r="34" spans="1:65" ht="75">
      <c r="A34" s="23" t="s">
        <v>38</v>
      </c>
      <c r="B34" s="7" t="s">
        <v>59</v>
      </c>
      <c r="C34" s="28">
        <v>28200</v>
      </c>
      <c r="D34" s="28">
        <v>33867</v>
      </c>
      <c r="E34" s="10">
        <f t="shared" si="0"/>
        <v>120.09574468085107</v>
      </c>
      <c r="F34" s="5"/>
      <c r="G34" s="28">
        <v>33900</v>
      </c>
      <c r="H34" s="28">
        <v>0</v>
      </c>
      <c r="I34" s="11">
        <f t="shared" si="1"/>
        <v>0</v>
      </c>
      <c r="J34" s="12">
        <f t="shared" si="2"/>
        <v>5700</v>
      </c>
      <c r="K34" s="12">
        <f t="shared" si="3"/>
        <v>-33867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50" customFormat="1" ht="56.25">
      <c r="A35" s="41" t="s">
        <v>70</v>
      </c>
      <c r="B35" s="42" t="s">
        <v>74</v>
      </c>
      <c r="C35" s="43">
        <f>C36</f>
        <v>46200</v>
      </c>
      <c r="D35" s="43">
        <f>D36</f>
        <v>6355.41</v>
      </c>
      <c r="E35" s="44">
        <f t="shared" si="0"/>
        <v>13.756298701298702</v>
      </c>
      <c r="F35" s="49"/>
      <c r="G35" s="43">
        <f>G36</f>
        <v>46200</v>
      </c>
      <c r="H35" s="43">
        <f>H36</f>
        <v>22872.94</v>
      </c>
      <c r="I35" s="46">
        <f t="shared" si="1"/>
        <v>49.508528138528142</v>
      </c>
      <c r="J35" s="47">
        <f t="shared" si="2"/>
        <v>0</v>
      </c>
      <c r="K35" s="47">
        <f t="shared" si="3"/>
        <v>16517.53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</row>
    <row r="36" spans="1:65" ht="37.5">
      <c r="A36" s="23" t="s">
        <v>71</v>
      </c>
      <c r="B36" s="7" t="s">
        <v>75</v>
      </c>
      <c r="C36" s="28">
        <f>C37</f>
        <v>46200</v>
      </c>
      <c r="D36" s="28">
        <f>D37</f>
        <v>6355.41</v>
      </c>
      <c r="E36" s="10">
        <f t="shared" si="0"/>
        <v>13.756298701298702</v>
      </c>
      <c r="F36" s="5"/>
      <c r="G36" s="28">
        <f>G37</f>
        <v>46200</v>
      </c>
      <c r="H36" s="28">
        <f>H37</f>
        <v>22872.94</v>
      </c>
      <c r="I36" s="11">
        <f t="shared" si="1"/>
        <v>49.508528138528142</v>
      </c>
      <c r="J36" s="12">
        <f t="shared" si="2"/>
        <v>0</v>
      </c>
      <c r="K36" s="12">
        <f t="shared" si="3"/>
        <v>16517.53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ht="56.25">
      <c r="A37" s="23" t="s">
        <v>72</v>
      </c>
      <c r="B37" s="7" t="s">
        <v>76</v>
      </c>
      <c r="C37" s="28">
        <v>46200</v>
      </c>
      <c r="D37" s="28">
        <v>6355.41</v>
      </c>
      <c r="E37" s="10">
        <f t="shared" si="0"/>
        <v>13.756298701298702</v>
      </c>
      <c r="F37" s="5"/>
      <c r="G37" s="28">
        <v>46200</v>
      </c>
      <c r="H37" s="28">
        <v>22872.94</v>
      </c>
      <c r="I37" s="11">
        <f t="shared" si="1"/>
        <v>49.508528138528142</v>
      </c>
      <c r="J37" s="12">
        <f t="shared" si="2"/>
        <v>0</v>
      </c>
      <c r="K37" s="12">
        <f t="shared" si="3"/>
        <v>16517.53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80" customFormat="1" ht="37.5">
      <c r="A38" s="71" t="s">
        <v>97</v>
      </c>
      <c r="B38" s="72" t="s">
        <v>98</v>
      </c>
      <c r="C38" s="73"/>
      <c r="D38" s="73"/>
      <c r="E38" s="74" t="e">
        <f t="shared" ref="E38" si="4">D38*100/C38</f>
        <v>#DIV/0!</v>
      </c>
      <c r="F38" s="79"/>
      <c r="G38" s="73"/>
      <c r="H38" s="73">
        <v>2000</v>
      </c>
      <c r="I38" s="76" t="e">
        <f t="shared" ref="I38" si="5">H38*100/G38</f>
        <v>#DIV/0!</v>
      </c>
      <c r="J38" s="77">
        <f t="shared" ref="J38" si="6">G38-C38</f>
        <v>0</v>
      </c>
      <c r="K38" s="77">
        <f t="shared" ref="K38" si="7">H38-D38</f>
        <v>2000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</row>
    <row r="39" spans="1:65">
      <c r="A39" s="23" t="s">
        <v>65</v>
      </c>
      <c r="B39" s="7" t="s">
        <v>67</v>
      </c>
      <c r="C39" s="28">
        <f>C40</f>
        <v>0</v>
      </c>
      <c r="D39" s="28">
        <f>D40</f>
        <v>0</v>
      </c>
      <c r="E39" s="10" t="e">
        <f t="shared" si="0"/>
        <v>#DIV/0!</v>
      </c>
      <c r="F39" s="5"/>
      <c r="G39" s="28"/>
      <c r="H39" s="28"/>
      <c r="I39" s="11" t="e">
        <f t="shared" si="1"/>
        <v>#DIV/0!</v>
      </c>
      <c r="J39" s="12">
        <f t="shared" si="2"/>
        <v>0</v>
      </c>
      <c r="K39" s="12">
        <f t="shared" si="3"/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>
      <c r="A40" s="23" t="s">
        <v>66</v>
      </c>
      <c r="B40" s="7" t="s">
        <v>68</v>
      </c>
      <c r="C40" s="28">
        <v>0</v>
      </c>
      <c r="D40" s="28">
        <v>0</v>
      </c>
      <c r="E40" s="10" t="e">
        <f t="shared" si="0"/>
        <v>#DIV/0!</v>
      </c>
      <c r="F40" s="5"/>
      <c r="G40" s="28"/>
      <c r="H40" s="28"/>
      <c r="I40" s="11" t="e">
        <f t="shared" si="1"/>
        <v>#DIV/0!</v>
      </c>
      <c r="J40" s="12">
        <f t="shared" si="2"/>
        <v>0</v>
      </c>
      <c r="K40" s="12">
        <f t="shared" si="3"/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50" customFormat="1">
      <c r="A41" s="41" t="s">
        <v>13</v>
      </c>
      <c r="B41" s="42" t="s">
        <v>60</v>
      </c>
      <c r="C41" s="43">
        <f>C42+C46</f>
        <v>3650423</v>
      </c>
      <c r="D41" s="43">
        <f>D42+D46</f>
        <v>1757726.36</v>
      </c>
      <c r="E41" s="44">
        <f t="shared" si="0"/>
        <v>48.151306300667073</v>
      </c>
      <c r="F41" s="49"/>
      <c r="G41" s="43">
        <f>G42+G46</f>
        <v>6488150</v>
      </c>
      <c r="H41" s="43">
        <f>H42+H46</f>
        <v>2998384.7</v>
      </c>
      <c r="I41" s="46">
        <f t="shared" si="1"/>
        <v>46.213245686366683</v>
      </c>
      <c r="J41" s="47">
        <f t="shared" si="2"/>
        <v>2837727</v>
      </c>
      <c r="K41" s="47">
        <f t="shared" si="3"/>
        <v>1240658.3400000001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</row>
    <row r="42" spans="1:65" ht="75">
      <c r="A42" s="38" t="s">
        <v>14</v>
      </c>
      <c r="B42" s="39" t="s">
        <v>61</v>
      </c>
      <c r="C42" s="40">
        <f>C43+C44+C45</f>
        <v>3650423</v>
      </c>
      <c r="D42" s="40">
        <f>D43+D44+D45</f>
        <v>1757726.36</v>
      </c>
      <c r="E42" s="10">
        <f t="shared" si="0"/>
        <v>48.151306300667073</v>
      </c>
      <c r="F42" s="5"/>
      <c r="G42" s="40">
        <f>G43+G44+G45</f>
        <v>6102900</v>
      </c>
      <c r="H42" s="40">
        <f>H43+H44+H45</f>
        <v>2998384.7</v>
      </c>
      <c r="I42" s="11">
        <f t="shared" si="1"/>
        <v>49.130490422585986</v>
      </c>
      <c r="J42" s="12">
        <f t="shared" si="2"/>
        <v>2452477</v>
      </c>
      <c r="K42" s="12">
        <f t="shared" si="3"/>
        <v>1240658.3400000001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37.5">
      <c r="A43" s="23" t="s">
        <v>15</v>
      </c>
      <c r="B43" s="7" t="s">
        <v>62</v>
      </c>
      <c r="C43" s="28">
        <v>3545623</v>
      </c>
      <c r="D43" s="28">
        <v>1710620</v>
      </c>
      <c r="E43" s="10">
        <f t="shared" si="0"/>
        <v>48.245964108423259</v>
      </c>
      <c r="F43" s="5"/>
      <c r="G43" s="28">
        <v>3825700</v>
      </c>
      <c r="H43" s="28">
        <v>1808890</v>
      </c>
      <c r="I43" s="11">
        <f t="shared" si="1"/>
        <v>47.282588807277101</v>
      </c>
      <c r="J43" s="12">
        <f t="shared" si="2"/>
        <v>280077</v>
      </c>
      <c r="K43" s="12">
        <f t="shared" si="3"/>
        <v>98270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ht="56.25">
      <c r="A44" s="23" t="s">
        <v>16</v>
      </c>
      <c r="B44" s="7" t="s">
        <v>63</v>
      </c>
      <c r="C44" s="28">
        <v>0</v>
      </c>
      <c r="D44" s="28">
        <v>0</v>
      </c>
      <c r="E44" s="10" t="e">
        <f t="shared" ref="E44:E50" si="8">D44*100/C44</f>
        <v>#DIV/0!</v>
      </c>
      <c r="F44" s="5"/>
      <c r="G44" s="28">
        <v>2148700</v>
      </c>
      <c r="H44" s="28">
        <v>1131100</v>
      </c>
      <c r="I44" s="11">
        <f t="shared" ref="I44:I50" si="9">H44*100/G44</f>
        <v>52.6411318471634</v>
      </c>
      <c r="J44" s="12">
        <f t="shared" ref="J44:J50" si="10">G44-C44</f>
        <v>2148700</v>
      </c>
      <c r="K44" s="12">
        <f t="shared" ref="K44:K50" si="11">H44-D44</f>
        <v>1131100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ht="37.5">
      <c r="A45" s="23" t="s">
        <v>17</v>
      </c>
      <c r="B45" s="7" t="s">
        <v>64</v>
      </c>
      <c r="C45" s="28">
        <v>104800</v>
      </c>
      <c r="D45" s="28">
        <v>47106.36</v>
      </c>
      <c r="E45" s="10">
        <f t="shared" si="8"/>
        <v>44.94881679389313</v>
      </c>
      <c r="F45" s="5"/>
      <c r="G45" s="8">
        <v>128500</v>
      </c>
      <c r="H45" s="8">
        <v>58394.7</v>
      </c>
      <c r="I45" s="11">
        <f t="shared" si="9"/>
        <v>45.443346303501947</v>
      </c>
      <c r="J45" s="12">
        <f t="shared" si="10"/>
        <v>23700</v>
      </c>
      <c r="K45" s="12">
        <f t="shared" si="11"/>
        <v>11288.339999999997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60" customFormat="1" ht="31.5">
      <c r="A46" s="53" t="s">
        <v>85</v>
      </c>
      <c r="B46" s="54" t="s">
        <v>90</v>
      </c>
      <c r="C46" s="57">
        <f>C47</f>
        <v>0</v>
      </c>
      <c r="D46" s="57">
        <f>D47</f>
        <v>0</v>
      </c>
      <c r="E46" s="55" t="e">
        <f t="shared" si="8"/>
        <v>#DIV/0!</v>
      </c>
      <c r="F46" s="56"/>
      <c r="G46" s="57">
        <f>G47</f>
        <v>385250</v>
      </c>
      <c r="H46" s="57">
        <f>H47</f>
        <v>0</v>
      </c>
      <c r="I46" s="58">
        <f t="shared" si="9"/>
        <v>0</v>
      </c>
      <c r="J46" s="59">
        <f t="shared" si="10"/>
        <v>385250</v>
      </c>
      <c r="K46" s="59">
        <f t="shared" si="11"/>
        <v>0</v>
      </c>
    </row>
    <row r="47" spans="1:65" s="30" customFormat="1" ht="47.25">
      <c r="A47" s="31" t="s">
        <v>86</v>
      </c>
      <c r="B47" s="32" t="s">
        <v>91</v>
      </c>
      <c r="C47" s="28"/>
      <c r="D47" s="33"/>
      <c r="E47" s="37" t="e">
        <f t="shared" si="8"/>
        <v>#DIV/0!</v>
      </c>
      <c r="F47" s="34"/>
      <c r="G47" s="51">
        <v>385250</v>
      </c>
      <c r="H47" s="52">
        <v>0</v>
      </c>
      <c r="I47" s="36">
        <f t="shared" si="9"/>
        <v>0</v>
      </c>
      <c r="J47" s="35">
        <f t="shared" si="10"/>
        <v>385250</v>
      </c>
      <c r="K47" s="35">
        <f t="shared" si="11"/>
        <v>0</v>
      </c>
    </row>
    <row r="48" spans="1:65" s="30" customFormat="1">
      <c r="A48" s="31" t="s">
        <v>87</v>
      </c>
      <c r="B48" s="32" t="s">
        <v>92</v>
      </c>
      <c r="C48" s="28"/>
      <c r="D48" s="33"/>
      <c r="E48" s="37" t="e">
        <f t="shared" si="8"/>
        <v>#DIV/0!</v>
      </c>
      <c r="F48" s="34"/>
      <c r="G48" s="51"/>
      <c r="H48" s="52"/>
      <c r="I48" s="36" t="e">
        <f t="shared" si="9"/>
        <v>#DIV/0!</v>
      </c>
      <c r="J48" s="35">
        <f t="shared" si="10"/>
        <v>0</v>
      </c>
      <c r="K48" s="35">
        <f t="shared" si="11"/>
        <v>0</v>
      </c>
    </row>
    <row r="49" spans="1:11" s="30" customFormat="1" ht="31.5">
      <c r="A49" s="31" t="s">
        <v>88</v>
      </c>
      <c r="B49" s="32" t="s">
        <v>93</v>
      </c>
      <c r="C49" s="28"/>
      <c r="D49" s="33"/>
      <c r="E49" s="37" t="e">
        <f t="shared" si="8"/>
        <v>#DIV/0!</v>
      </c>
      <c r="F49" s="34"/>
      <c r="G49" s="51"/>
      <c r="H49" s="52"/>
      <c r="I49" s="36" t="e">
        <f t="shared" si="9"/>
        <v>#DIV/0!</v>
      </c>
      <c r="J49" s="35">
        <f t="shared" si="10"/>
        <v>0</v>
      </c>
      <c r="K49" s="35">
        <f t="shared" si="11"/>
        <v>0</v>
      </c>
    </row>
    <row r="50" spans="1:11" s="30" customFormat="1" ht="63">
      <c r="A50" s="31" t="s">
        <v>89</v>
      </c>
      <c r="B50" s="32" t="s">
        <v>94</v>
      </c>
      <c r="C50" s="28"/>
      <c r="D50" s="33"/>
      <c r="E50" s="37" t="e">
        <f t="shared" si="8"/>
        <v>#DIV/0!</v>
      </c>
      <c r="F50" s="34"/>
      <c r="G50" s="51"/>
      <c r="H50" s="52"/>
      <c r="I50" s="36" t="e">
        <f t="shared" si="9"/>
        <v>#DIV/0!</v>
      </c>
      <c r="J50" s="35">
        <f t="shared" si="10"/>
        <v>0</v>
      </c>
      <c r="K50" s="35">
        <f t="shared" si="11"/>
        <v>0</v>
      </c>
    </row>
  </sheetData>
  <mergeCells count="9">
    <mergeCell ref="A5:A6"/>
    <mergeCell ref="A2:K2"/>
    <mergeCell ref="J5:K5"/>
    <mergeCell ref="B5:B6"/>
    <mergeCell ref="C1:E1"/>
    <mergeCell ref="C5:F5"/>
    <mergeCell ref="G5:I5"/>
    <mergeCell ref="G1:I1"/>
    <mergeCell ref="A3:K3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Лист1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2022-01-03T06:37:06Z</cp:lastPrinted>
  <dcterms:created xsi:type="dcterms:W3CDTF">2008-11-13T06:41:41Z</dcterms:created>
  <dcterms:modified xsi:type="dcterms:W3CDTF">2023-07-17T10:02:36Z</dcterms:modified>
</cp:coreProperties>
</file>