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доходы" sheetId="2" r:id="rId1"/>
    <sheet name="Лист1" sheetId="4" r:id="rId2"/>
  </sheets>
  <definedNames>
    <definedName name="_xlnm._FilterDatabase" localSheetId="0" hidden="1">доходы!$A$9:$L$44</definedName>
    <definedName name="_xlnm.Print_Titles" localSheetId="0">доходы!$5:$6</definedName>
    <definedName name="_xlnm.Print_Area" localSheetId="0">доходы!$A$1:$K$44</definedName>
  </definedNames>
  <calcPr calcId="125725" iterate="1"/>
</workbook>
</file>

<file path=xl/calcChain.xml><?xml version="1.0" encoding="utf-8"?>
<calcChain xmlns="http://schemas.openxmlformats.org/spreadsheetml/2006/main">
  <c r="D7" i="2"/>
  <c r="C7"/>
  <c r="D10"/>
  <c r="D9" s="1"/>
  <c r="C10"/>
  <c r="C9" s="1"/>
  <c r="D40"/>
  <c r="C40"/>
  <c r="D45"/>
  <c r="C45"/>
  <c r="D41"/>
  <c r="C41"/>
  <c r="D38"/>
  <c r="C38"/>
  <c r="J38" s="1"/>
  <c r="D36"/>
  <c r="D35" s="1"/>
  <c r="E35" s="1"/>
  <c r="C36"/>
  <c r="C35" s="1"/>
  <c r="D33"/>
  <c r="E33" s="1"/>
  <c r="C33"/>
  <c r="C32" s="1"/>
  <c r="D30"/>
  <c r="C30"/>
  <c r="D27"/>
  <c r="E27" s="1"/>
  <c r="C27"/>
  <c r="D25"/>
  <c r="E25" s="1"/>
  <c r="C25"/>
  <c r="C24" s="1"/>
  <c r="D22"/>
  <c r="D21" s="1"/>
  <c r="C22"/>
  <c r="C21" s="1"/>
  <c r="D16"/>
  <c r="D15" s="1"/>
  <c r="E15" s="1"/>
  <c r="C16"/>
  <c r="C15" s="1"/>
  <c r="D11"/>
  <c r="E11" s="1"/>
  <c r="C11"/>
  <c r="H41"/>
  <c r="G41"/>
  <c r="J41" s="1"/>
  <c r="H45"/>
  <c r="K45" s="1"/>
  <c r="G45"/>
  <c r="J45" s="1"/>
  <c r="H36"/>
  <c r="I36" s="1"/>
  <c r="G36"/>
  <c r="G35" s="1"/>
  <c r="H33"/>
  <c r="H32" s="1"/>
  <c r="G33"/>
  <c r="G32" s="1"/>
  <c r="H30"/>
  <c r="K30" s="1"/>
  <c r="G30"/>
  <c r="J30" s="1"/>
  <c r="H27"/>
  <c r="G27"/>
  <c r="J27" s="1"/>
  <c r="H25"/>
  <c r="I25" s="1"/>
  <c r="G25"/>
  <c r="H22"/>
  <c r="H21" s="1"/>
  <c r="G22"/>
  <c r="G21" s="1"/>
  <c r="H16"/>
  <c r="G16"/>
  <c r="H11"/>
  <c r="G11"/>
  <c r="G10" s="1"/>
  <c r="K49"/>
  <c r="K48"/>
  <c r="K47"/>
  <c r="K46"/>
  <c r="J49"/>
  <c r="J48"/>
  <c r="J47"/>
  <c r="J46"/>
  <c r="I49"/>
  <c r="I48"/>
  <c r="I47"/>
  <c r="I46"/>
  <c r="E49"/>
  <c r="E48"/>
  <c r="E47"/>
  <c r="E46"/>
  <c r="K44"/>
  <c r="J44"/>
  <c r="K43"/>
  <c r="J43"/>
  <c r="K42"/>
  <c r="J42"/>
  <c r="K39"/>
  <c r="J39"/>
  <c r="K38"/>
  <c r="K37"/>
  <c r="J37"/>
  <c r="K34"/>
  <c r="J34"/>
  <c r="K31"/>
  <c r="J31"/>
  <c r="K29"/>
  <c r="J29"/>
  <c r="K28"/>
  <c r="J28"/>
  <c r="K26"/>
  <c r="J26"/>
  <c r="K23"/>
  <c r="J23"/>
  <c r="K20"/>
  <c r="J20"/>
  <c r="K19"/>
  <c r="J19"/>
  <c r="K18"/>
  <c r="J18"/>
  <c r="K17"/>
  <c r="J17"/>
  <c r="K14"/>
  <c r="J14"/>
  <c r="K13"/>
  <c r="J13"/>
  <c r="K12"/>
  <c r="J12"/>
  <c r="K8"/>
  <c r="J8"/>
  <c r="I44"/>
  <c r="I43"/>
  <c r="I42"/>
  <c r="I39"/>
  <c r="I38"/>
  <c r="I37"/>
  <c r="I34"/>
  <c r="I31"/>
  <c r="I29"/>
  <c r="I28"/>
  <c r="I26"/>
  <c r="I23"/>
  <c r="I20"/>
  <c r="I19"/>
  <c r="I18"/>
  <c r="I17"/>
  <c r="I14"/>
  <c r="I13"/>
  <c r="I12"/>
  <c r="I8"/>
  <c r="E44"/>
  <c r="E43"/>
  <c r="E42"/>
  <c r="E39"/>
  <c r="E38"/>
  <c r="E37"/>
  <c r="E34"/>
  <c r="E31"/>
  <c r="E29"/>
  <c r="E28"/>
  <c r="E26"/>
  <c r="E23"/>
  <c r="E20"/>
  <c r="E19"/>
  <c r="E18"/>
  <c r="E17"/>
  <c r="E14"/>
  <c r="E13"/>
  <c r="E12"/>
  <c r="E8"/>
  <c r="E7" l="1"/>
  <c r="E10"/>
  <c r="J10"/>
  <c r="E9"/>
  <c r="E40"/>
  <c r="E45"/>
  <c r="K41"/>
  <c r="E41"/>
  <c r="H40"/>
  <c r="K40" s="1"/>
  <c r="D24"/>
  <c r="E24" s="1"/>
  <c r="G40"/>
  <c r="J40" s="1"/>
  <c r="E22"/>
  <c r="D32"/>
  <c r="K32" s="1"/>
  <c r="I45"/>
  <c r="J35"/>
  <c r="E36"/>
  <c r="E30"/>
  <c r="J25"/>
  <c r="E21"/>
  <c r="K21"/>
  <c r="J21"/>
  <c r="E16"/>
  <c r="K16"/>
  <c r="J16"/>
  <c r="K11"/>
  <c r="I40"/>
  <c r="I41"/>
  <c r="J36"/>
  <c r="I30"/>
  <c r="K33"/>
  <c r="H35"/>
  <c r="K35" s="1"/>
  <c r="K36"/>
  <c r="I33"/>
  <c r="J33"/>
  <c r="I32"/>
  <c r="J32"/>
  <c r="I27"/>
  <c r="H24"/>
  <c r="G24"/>
  <c r="J24" s="1"/>
  <c r="K27"/>
  <c r="K25"/>
  <c r="J22"/>
  <c r="I22"/>
  <c r="K22"/>
  <c r="H15"/>
  <c r="G15"/>
  <c r="J15" s="1"/>
  <c r="I21"/>
  <c r="I16"/>
  <c r="H10"/>
  <c r="I11"/>
  <c r="J11"/>
  <c r="I10" l="1"/>
  <c r="H9"/>
  <c r="G9"/>
  <c r="E32"/>
  <c r="I35"/>
  <c r="K24"/>
  <c r="I24"/>
  <c r="I15"/>
  <c r="K15"/>
  <c r="K10"/>
  <c r="K9" l="1"/>
  <c r="H7"/>
  <c r="I9"/>
  <c r="J9"/>
  <c r="G7"/>
  <c r="J7" s="1"/>
  <c r="K7" l="1"/>
  <c r="I7"/>
</calcChain>
</file>

<file path=xl/sharedStrings.xml><?xml version="1.0" encoding="utf-8"?>
<sst xmlns="http://schemas.openxmlformats.org/spreadsheetml/2006/main" count="101" uniqueCount="97">
  <si>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</si>
  <si>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</si>
  <si>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</si>
  <si>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</si>
  <si>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</si>
  <si>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</si>
  <si>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</si>
  <si>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</si>
  <si>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</si>
  <si>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</si>
  <si>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</si>
  <si>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</si>
  <si>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</si>
  <si>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</si>
  <si>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</si>
  <si>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</si>
  <si>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</si>
  <si>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</si>
  <si>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НАЛОГИ НА ПРИБЫЛЬ, ДОХОДЫ</t>
  </si>
  <si>
    <t>Доходы бюджета - всего</t>
  </si>
  <si>
    <t>X</t>
  </si>
  <si>
    <t>2022 год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</si>
  <si>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</si>
  <si>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</si>
  <si>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в том числе: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</si>
  <si>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</si>
  <si>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</si>
  <si>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</si>
  <si>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</si>
  <si>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</si>
  <si>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</si>
  <si>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</si>
  <si>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</si>
  <si>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</si>
  <si>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</si>
  <si>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</si>
  <si>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физических лиц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</si>
  <si>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</si>
  <si>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</si>
  <si>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000 10000000000000000</t>
  </si>
  <si>
    <t>000 10100000000000000</t>
  </si>
  <si>
    <t>000 10102000010000110</t>
  </si>
  <si>
    <t>000 10102010010000110</t>
  </si>
  <si>
    <t>000 10102030010000110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</si>
  <si>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</si>
  <si>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</si>
  <si>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</si>
  <si>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</si>
  <si>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</si>
  <si>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</si>
  <si>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000 10600000000000000</t>
  </si>
  <si>
    <t>000 10601000000000110</t>
  </si>
  <si>
    <t>000 10601030100000110</t>
  </si>
  <si>
    <t>000 10606000000000110</t>
  </si>
  <si>
    <t>000 10606040000000110</t>
  </si>
  <si>
    <t>000 10800000000000000</t>
  </si>
  <si>
    <t>000 10804000010000110</t>
  </si>
  <si>
    <t>000 11100000000000000</t>
  </si>
  <si>
    <t>000 11105000000000120</t>
  </si>
  <si>
    <t>000 11105070000000120</t>
  </si>
  <si>
    <t>000 20000000000000000</t>
  </si>
  <si>
    <t>000 20200000000000000</t>
  </si>
  <si>
    <t>000 20210000000000150</t>
  </si>
  <si>
    <t>000 20220000000000150</t>
  </si>
  <si>
    <t>000 20230000000000150</t>
  </si>
  <si>
    <t>ПРОЧИЕ НЕНАЛОГОВЫЕ ДОХОДЫ</t>
  </si>
  <si>
    <t>Инициативные платежи</t>
  </si>
  <si>
    <t>000 11700000000000000</t>
  </si>
  <si>
    <t>000 11715000000000150</t>
  </si>
  <si>
    <t>Земельный налог с организаций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</si>
  <si>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</si>
  <si>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</si>
  <si>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</si>
  <si>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000 10606030000000110</t>
  </si>
  <si>
    <t>000 11300000000000000</t>
  </si>
  <si>
    <t>000 11302000000000130</t>
  </si>
  <si>
    <t>000 11302060000000130</t>
  </si>
  <si>
    <t>НАЛОГИ НА СОВОКУПНЫЙ ДОХОД</t>
  </si>
  <si>
    <t>Единый сельскохозяйственный налог</t>
  </si>
  <si>
    <t>000 10500000000000000</t>
  </si>
  <si>
    <t>000 10503000010000110</t>
  </si>
  <si>
    <t>000 10503010010000110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</si>
  <si>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</si>
  <si>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000 10102020010000110</t>
  </si>
  <si>
    <t>МО Днепровский сельсовет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</si>
  <si>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</si>
  <si>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</si>
  <si>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</si>
  <si>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</si>
  <si>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</si>
  <si>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000 20400000000000000</t>
  </si>
  <si>
    <t>000 20405000100000150</t>
  </si>
  <si>
    <t>000 20700000000000000</t>
  </si>
  <si>
    <t>000 20705000100000150</t>
  </si>
  <si>
    <t>431 20705020100000150</t>
  </si>
  <si>
    <t xml:space="preserve">Сведения об исполнении бюджета за 1 квартал  2023 года по доходам в сравнении с запланированными годовыми значениями и с фактическими значениями соответствующего периода 2022 года </t>
  </si>
  <si>
    <t>2023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</si>
</sst>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&quot;###,##0.00"/>
  </numFmts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164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6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/>
    </xf>
    <xf numFmtId="0" fontId="6" fillId="0" borderId="1" xfId="0" applyFont="1" applyBorder="1"/>
    <xf numFmtId="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right" wrapText="1"/>
    </xf>
    <xf numFmtId="164" fontId="9" fillId="0" borderId="7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center" wrapText="1"/>
    </xf>
    <xf numFmtId="4" fontId="9" fillId="0" borderId="7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2" fontId="6" fillId="0" borderId="1" xfId="0" applyNumberFormat="1" applyFont="1" applyBorder="1"/>
    <xf numFmtId="2" fontId="6" fillId="0" borderId="18" xfId="0" applyNumberFormat="1" applyFont="1" applyBorder="1"/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 wrapText="1"/>
    </xf>
    <xf numFmtId="0" fontId="8" fillId="0" borderId="1" xfId="0" applyFont="1" applyBorder="1"/>
    <xf numFmtId="2" fontId="8" fillId="0" borderId="1" xfId="0" applyNumberFormat="1" applyFont="1" applyBorder="1"/>
    <xf numFmtId="16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9"/>
  <sheetViews>
    <sheetView tabSelected="1" zoomScale="55" zoomScaleNormal="55" zoomScaleSheetLayoutView="75" workbookViewId="0">
      <selection activeCell="A2" sqref="A2:K2"/>
    </sheetView>
  </sheetViews>
  <sheetFormatPr defaultRowHeight="18.75"/>
  <cols>
    <col min="1" max="1" width="49.5703125" style="21" customWidth="1"/>
    <col min="2" max="2" width="33.570312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>
      <c r="C1" s="43"/>
      <c r="D1" s="43"/>
      <c r="E1" s="43"/>
      <c r="G1" s="43"/>
      <c r="H1" s="43"/>
      <c r="I1" s="43"/>
    </row>
    <row r="2" spans="1:65" ht="45" customHeight="1">
      <c r="A2" s="40" t="s">
        <v>95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65" ht="32.25" customHeight="1">
      <c r="A3" s="47" t="s">
        <v>84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65" ht="19.5" thickBot="1">
      <c r="A4" s="22"/>
      <c r="B4" s="1"/>
      <c r="E4" s="9"/>
      <c r="I4" s="9"/>
      <c r="K4" s="9" t="s">
        <v>4</v>
      </c>
    </row>
    <row r="5" spans="1:65">
      <c r="A5" s="38" t="s">
        <v>0</v>
      </c>
      <c r="B5" s="38" t="s">
        <v>6</v>
      </c>
      <c r="C5" s="44" t="s">
        <v>21</v>
      </c>
      <c r="D5" s="45"/>
      <c r="E5" s="45"/>
      <c r="F5" s="46"/>
      <c r="G5" s="44" t="s">
        <v>96</v>
      </c>
      <c r="H5" s="45"/>
      <c r="I5" s="45"/>
      <c r="J5" s="41" t="s">
        <v>5</v>
      </c>
      <c r="K5" s="42"/>
    </row>
    <row r="6" spans="1:65" ht="113.25" thickBot="1">
      <c r="A6" s="39"/>
      <c r="B6" s="39"/>
      <c r="C6" s="18" t="s">
        <v>1</v>
      </c>
      <c r="D6" s="13" t="s">
        <v>3</v>
      </c>
      <c r="E6" s="14" t="s">
        <v>2</v>
      </c>
      <c r="F6" s="15"/>
      <c r="G6" s="18" t="s">
        <v>1</v>
      </c>
      <c r="H6" s="19" t="s">
        <v>3</v>
      </c>
      <c r="I6" s="20" t="s">
        <v>2</v>
      </c>
      <c r="J6" s="19" t="s">
        <v>22</v>
      </c>
      <c r="K6" s="20" t="s">
        <v>23</v>
      </c>
    </row>
    <row r="7" spans="1:65">
      <c r="A7" s="24" t="s">
        <v>19</v>
      </c>
      <c r="B7" s="25" t="s">
        <v>20</v>
      </c>
      <c r="C7" s="28">
        <f>C9+C40</f>
        <v>5179285.83</v>
      </c>
      <c r="D7" s="28">
        <f>D9+D40</f>
        <v>1240266.31</v>
      </c>
      <c r="E7" s="10">
        <f>D7*100/C7</f>
        <v>23.946666600557165</v>
      </c>
      <c r="F7" s="3"/>
      <c r="G7" s="28">
        <f>G9+G40</f>
        <v>8327500</v>
      </c>
      <c r="H7" s="28">
        <f>H9+H40</f>
        <v>1754205.76</v>
      </c>
      <c r="I7" s="11">
        <f>H7*100/G7</f>
        <v>21.065214770339239</v>
      </c>
      <c r="J7" s="12">
        <f>G7-C7</f>
        <v>3148214.17</v>
      </c>
      <c r="K7" s="11">
        <f>H7-D7</f>
        <v>513939.44999999995</v>
      </c>
    </row>
    <row r="8" spans="1:65">
      <c r="A8" s="26" t="s">
        <v>24</v>
      </c>
      <c r="B8" s="27"/>
      <c r="C8" s="29"/>
      <c r="D8" s="29"/>
      <c r="E8" s="10" t="e">
        <f t="shared" ref="E8:E42" si="0">D8*100/C8</f>
        <v>#DIV/0!</v>
      </c>
      <c r="F8" s="17"/>
      <c r="G8" s="29"/>
      <c r="H8" s="29"/>
      <c r="I8" s="11" t="e">
        <f t="shared" ref="I8:I42" si="1">H8*100/G8</f>
        <v>#DIV/0!</v>
      </c>
      <c r="J8" s="12">
        <f t="shared" ref="J8:J42" si="2">G8-C8</f>
        <v>0</v>
      </c>
      <c r="K8" s="12">
        <f t="shared" ref="K8:K42" si="3">H8-D8</f>
        <v>0</v>
      </c>
    </row>
    <row r="9" spans="1:65" s="5" customFormat="1" ht="37.5">
      <c r="A9" s="23" t="s">
        <v>25</v>
      </c>
      <c r="B9" s="7" t="s">
        <v>39</v>
      </c>
      <c r="C9" s="28">
        <f>C10+C15+C21+C24+C30+C32+C35</f>
        <v>1706985.83</v>
      </c>
      <c r="D9" s="28">
        <f>D10+D15+D21+D24+D30+D32+D35</f>
        <v>334393.12999999995</v>
      </c>
      <c r="E9" s="10">
        <f t="shared" si="0"/>
        <v>19.589683998724229</v>
      </c>
      <c r="F9" s="16"/>
      <c r="G9" s="28">
        <f>G10+G15+G21+G24+G30+G32+G35</f>
        <v>1859350</v>
      </c>
      <c r="H9" s="28">
        <f>H10+H15+H21+H24+H30+H32+H35</f>
        <v>516348.41</v>
      </c>
      <c r="I9" s="11">
        <f t="shared" si="1"/>
        <v>27.770371904160054</v>
      </c>
      <c r="J9" s="12">
        <f t="shared" si="2"/>
        <v>152364.16999999993</v>
      </c>
      <c r="K9" s="12">
        <f t="shared" si="3"/>
        <v>181955.28000000003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59" customFormat="1">
      <c r="A10" s="51" t="s">
        <v>18</v>
      </c>
      <c r="B10" s="52" t="s">
        <v>40</v>
      </c>
      <c r="C10" s="53">
        <f>C11</f>
        <v>229000</v>
      </c>
      <c r="D10" s="53">
        <f>D11</f>
        <v>68242.84</v>
      </c>
      <c r="E10" s="54">
        <f t="shared" si="0"/>
        <v>29.800366812227075</v>
      </c>
      <c r="F10" s="55"/>
      <c r="G10" s="53">
        <f>G11</f>
        <v>251000</v>
      </c>
      <c r="H10" s="53">
        <f>H11</f>
        <v>37475.120000000003</v>
      </c>
      <c r="I10" s="56">
        <f t="shared" si="1"/>
        <v>14.930326693227093</v>
      </c>
      <c r="J10" s="57">
        <f t="shared" si="2"/>
        <v>22000</v>
      </c>
      <c r="K10" s="57">
        <f t="shared" si="3"/>
        <v>-30767.719999999994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</row>
    <row r="11" spans="1:65" s="5" customFormat="1">
      <c r="A11" s="23" t="s">
        <v>7</v>
      </c>
      <c r="B11" s="7" t="s">
        <v>41</v>
      </c>
      <c r="C11" s="28">
        <f>C12+C13+C14</f>
        <v>229000</v>
      </c>
      <c r="D11" s="28">
        <f>D12+D13+D14</f>
        <v>68242.84</v>
      </c>
      <c r="E11" s="10">
        <f t="shared" si="0"/>
        <v>29.800366812227075</v>
      </c>
      <c r="F11" s="6"/>
      <c r="G11" s="28">
        <f>G12+G13+G14</f>
        <v>251000</v>
      </c>
      <c r="H11" s="28">
        <f>H12+H13+H14</f>
        <v>37475.120000000003</v>
      </c>
      <c r="I11" s="11">
        <f t="shared" si="1"/>
        <v>14.930326693227093</v>
      </c>
      <c r="J11" s="12">
        <f t="shared" si="2"/>
        <v>22000</v>
      </c>
      <c r="K11" s="12">
        <f t="shared" si="3"/>
        <v>-30767.719999999994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5" customFormat="1" ht="150">
      <c r="A12" s="23" t="s">
        <v>8</v>
      </c>
      <c r="B12" s="7" t="s">
        <v>42</v>
      </c>
      <c r="C12" s="28">
        <v>224200</v>
      </c>
      <c r="D12" s="28">
        <v>67336.05</v>
      </c>
      <c r="E12" s="10">
        <f t="shared" si="0"/>
        <v>30.033920606601249</v>
      </c>
      <c r="F12" s="6"/>
      <c r="G12" s="28">
        <v>219000</v>
      </c>
      <c r="H12" s="28">
        <v>37704.550000000003</v>
      </c>
      <c r="I12" s="11">
        <f t="shared" si="1"/>
        <v>17.216689497716896</v>
      </c>
      <c r="J12" s="12">
        <f t="shared" si="2"/>
        <v>-5200</v>
      </c>
      <c r="K12" s="12">
        <f t="shared" si="3"/>
        <v>-29631.5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5" customFormat="1" ht="233.25" customHeight="1">
      <c r="A13" s="23" t="s">
        <v>82</v>
      </c>
      <c r="B13" s="7" t="s">
        <v>83</v>
      </c>
      <c r="C13" s="28">
        <v>0</v>
      </c>
      <c r="D13" s="28">
        <v>0</v>
      </c>
      <c r="E13" s="10" t="e">
        <f t="shared" si="0"/>
        <v>#DIV/0!</v>
      </c>
      <c r="F13" s="6"/>
      <c r="G13" s="28">
        <v>0</v>
      </c>
      <c r="H13" s="28">
        <v>-7.65</v>
      </c>
      <c r="I13" s="11" t="e">
        <f t="shared" si="1"/>
        <v>#DIV/0!</v>
      </c>
      <c r="J13" s="12">
        <f t="shared" si="2"/>
        <v>0</v>
      </c>
      <c r="K13" s="12">
        <f t="shared" si="3"/>
        <v>-7.65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5" customFormat="1" ht="93.75">
      <c r="A14" s="23" t="s">
        <v>9</v>
      </c>
      <c r="B14" s="7" t="s">
        <v>43</v>
      </c>
      <c r="C14" s="28">
        <v>4800</v>
      </c>
      <c r="D14" s="28">
        <v>906.79</v>
      </c>
      <c r="E14" s="10">
        <f t="shared" si="0"/>
        <v>18.891458333333333</v>
      </c>
      <c r="F14" s="6"/>
      <c r="G14" s="28">
        <v>32000</v>
      </c>
      <c r="H14" s="28">
        <v>-221.78</v>
      </c>
      <c r="I14" s="11">
        <f t="shared" si="1"/>
        <v>-0.69306250000000003</v>
      </c>
      <c r="J14" s="12">
        <f t="shared" si="2"/>
        <v>27200</v>
      </c>
      <c r="K14" s="12">
        <f t="shared" si="3"/>
        <v>-1128.57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59" customFormat="1" ht="75">
      <c r="A15" s="51" t="s">
        <v>26</v>
      </c>
      <c r="B15" s="52" t="s">
        <v>44</v>
      </c>
      <c r="C15" s="53">
        <f>C16</f>
        <v>856000</v>
      </c>
      <c r="D15" s="53">
        <f>D16</f>
        <v>220602.26</v>
      </c>
      <c r="E15" s="54">
        <f t="shared" si="0"/>
        <v>25.771292056074767</v>
      </c>
      <c r="F15" s="55"/>
      <c r="G15" s="53">
        <f>G16</f>
        <v>901600</v>
      </c>
      <c r="H15" s="53">
        <f>H16</f>
        <v>242397.46000000002</v>
      </c>
      <c r="I15" s="56">
        <f t="shared" si="1"/>
        <v>26.885255102040819</v>
      </c>
      <c r="J15" s="57">
        <f t="shared" si="2"/>
        <v>45600</v>
      </c>
      <c r="K15" s="57">
        <f t="shared" si="3"/>
        <v>21795.200000000012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</row>
    <row r="16" spans="1:65" s="5" customFormat="1" ht="56.25">
      <c r="A16" s="23" t="s">
        <v>27</v>
      </c>
      <c r="B16" s="7" t="s">
        <v>45</v>
      </c>
      <c r="C16" s="28">
        <f>C17+C18+C19+C20</f>
        <v>856000</v>
      </c>
      <c r="D16" s="28">
        <f>D17+D18+D19+D20</f>
        <v>220602.26</v>
      </c>
      <c r="E16" s="10">
        <f t="shared" si="0"/>
        <v>25.771292056074767</v>
      </c>
      <c r="F16" s="6"/>
      <c r="G16" s="28">
        <f>G17+G18+G19+G20</f>
        <v>901600</v>
      </c>
      <c r="H16" s="28">
        <f>H17+H18+H19+H20</f>
        <v>242397.46000000002</v>
      </c>
      <c r="I16" s="11">
        <f t="shared" si="1"/>
        <v>26.885255102040819</v>
      </c>
      <c r="J16" s="12">
        <f t="shared" si="2"/>
        <v>45600</v>
      </c>
      <c r="K16" s="12">
        <f t="shared" si="3"/>
        <v>21795.200000000012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5" customFormat="1" ht="150">
      <c r="A17" s="23" t="s">
        <v>28</v>
      </c>
      <c r="B17" s="7" t="s">
        <v>46</v>
      </c>
      <c r="C17" s="28">
        <v>387000</v>
      </c>
      <c r="D17" s="28">
        <v>105945.28</v>
      </c>
      <c r="E17" s="10">
        <f t="shared" si="0"/>
        <v>27.37604134366925</v>
      </c>
      <c r="F17" s="6"/>
      <c r="G17" s="28">
        <v>427000</v>
      </c>
      <c r="H17" s="28">
        <v>124611.6</v>
      </c>
      <c r="I17" s="11">
        <f t="shared" si="1"/>
        <v>29.183044496487121</v>
      </c>
      <c r="J17" s="12">
        <f t="shared" si="2"/>
        <v>40000</v>
      </c>
      <c r="K17" s="12">
        <f t="shared" si="3"/>
        <v>18666.320000000007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5" customFormat="1" ht="187.5">
      <c r="A18" s="23" t="s">
        <v>29</v>
      </c>
      <c r="B18" s="7" t="s">
        <v>47</v>
      </c>
      <c r="C18" s="28">
        <v>2100</v>
      </c>
      <c r="D18" s="28">
        <v>678.87</v>
      </c>
      <c r="E18" s="10">
        <f t="shared" si="0"/>
        <v>32.32714285714286</v>
      </c>
      <c r="F18" s="6"/>
      <c r="G18" s="28">
        <v>3000</v>
      </c>
      <c r="H18" s="28">
        <v>511.42</v>
      </c>
      <c r="I18" s="11">
        <f t="shared" si="1"/>
        <v>17.047333333333334</v>
      </c>
      <c r="J18" s="12">
        <f t="shared" si="2"/>
        <v>900</v>
      </c>
      <c r="K18" s="12">
        <f t="shared" si="3"/>
        <v>-167.45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5" customFormat="1" ht="150">
      <c r="A19" s="23" t="s">
        <v>30</v>
      </c>
      <c r="B19" s="7" t="s">
        <v>48</v>
      </c>
      <c r="C19" s="28">
        <v>515400</v>
      </c>
      <c r="D19" s="28">
        <v>128192.04</v>
      </c>
      <c r="E19" s="10">
        <f t="shared" si="0"/>
        <v>24.872339930151337</v>
      </c>
      <c r="F19" s="6"/>
      <c r="G19" s="28">
        <v>527900</v>
      </c>
      <c r="H19" s="28">
        <v>133242.76</v>
      </c>
      <c r="I19" s="11">
        <f t="shared" si="1"/>
        <v>25.240151543853003</v>
      </c>
      <c r="J19" s="12">
        <f t="shared" si="2"/>
        <v>12500</v>
      </c>
      <c r="K19" s="12">
        <f t="shared" si="3"/>
        <v>5050.7200000000157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5" customFormat="1" ht="150">
      <c r="A20" s="23" t="s">
        <v>31</v>
      </c>
      <c r="B20" s="7" t="s">
        <v>49</v>
      </c>
      <c r="C20" s="28">
        <v>-48500</v>
      </c>
      <c r="D20" s="28">
        <v>-14213.93</v>
      </c>
      <c r="E20" s="10">
        <f t="shared" si="0"/>
        <v>29.307072164948455</v>
      </c>
      <c r="F20" s="6"/>
      <c r="G20" s="28">
        <v>-56300</v>
      </c>
      <c r="H20" s="28">
        <v>-15968.32</v>
      </c>
      <c r="I20" s="11">
        <f t="shared" si="1"/>
        <v>28.362912966252221</v>
      </c>
      <c r="J20" s="12">
        <f t="shared" si="2"/>
        <v>-7800</v>
      </c>
      <c r="K20" s="12">
        <f t="shared" si="3"/>
        <v>-1754.3899999999994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59" customFormat="1">
      <c r="A21" s="51" t="s">
        <v>77</v>
      </c>
      <c r="B21" s="52" t="s">
        <v>79</v>
      </c>
      <c r="C21" s="53">
        <f>C22</f>
        <v>108000</v>
      </c>
      <c r="D21" s="53">
        <f>D22</f>
        <v>28258.85</v>
      </c>
      <c r="E21" s="54">
        <f t="shared" si="0"/>
        <v>26.165601851851854</v>
      </c>
      <c r="F21" s="55"/>
      <c r="G21" s="53">
        <f>G22</f>
        <v>38000</v>
      </c>
      <c r="H21" s="53">
        <f>H22</f>
        <v>19368.66</v>
      </c>
      <c r="I21" s="56">
        <f t="shared" si="1"/>
        <v>50.970157894736843</v>
      </c>
      <c r="J21" s="57">
        <f t="shared" si="2"/>
        <v>-70000</v>
      </c>
      <c r="K21" s="57">
        <f t="shared" si="3"/>
        <v>-8890.1899999999987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</row>
    <row r="22" spans="1:65" s="5" customFormat="1">
      <c r="A22" s="23" t="s">
        <v>78</v>
      </c>
      <c r="B22" s="7" t="s">
        <v>80</v>
      </c>
      <c r="C22" s="28">
        <f>C23</f>
        <v>108000</v>
      </c>
      <c r="D22" s="28">
        <f>D23</f>
        <v>28258.85</v>
      </c>
      <c r="E22" s="10">
        <f t="shared" si="0"/>
        <v>26.165601851851854</v>
      </c>
      <c r="F22" s="6"/>
      <c r="G22" s="28">
        <f>G23</f>
        <v>38000</v>
      </c>
      <c r="H22" s="28">
        <f>H23</f>
        <v>19368.66</v>
      </c>
      <c r="I22" s="11">
        <f t="shared" si="1"/>
        <v>50.970157894736843</v>
      </c>
      <c r="J22" s="12">
        <f t="shared" si="2"/>
        <v>-70000</v>
      </c>
      <c r="K22" s="12">
        <f t="shared" si="3"/>
        <v>-8890.1899999999987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5" customFormat="1">
      <c r="A23" s="23" t="s">
        <v>78</v>
      </c>
      <c r="B23" s="7" t="s">
        <v>81</v>
      </c>
      <c r="C23" s="28">
        <v>108000</v>
      </c>
      <c r="D23" s="28">
        <v>28258.85</v>
      </c>
      <c r="E23" s="10">
        <f t="shared" si="0"/>
        <v>26.165601851851854</v>
      </c>
      <c r="F23" s="6"/>
      <c r="G23" s="28">
        <v>38000</v>
      </c>
      <c r="H23" s="28">
        <v>19368.66</v>
      </c>
      <c r="I23" s="11">
        <f t="shared" si="1"/>
        <v>50.970157894736843</v>
      </c>
      <c r="J23" s="12">
        <f t="shared" si="2"/>
        <v>-70000</v>
      </c>
      <c r="K23" s="12">
        <f t="shared" si="3"/>
        <v>-8890.1899999999987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59" customFormat="1">
      <c r="A24" s="51" t="s">
        <v>32</v>
      </c>
      <c r="B24" s="52" t="s">
        <v>50</v>
      </c>
      <c r="C24" s="53">
        <f>C25+C27</f>
        <v>437985.83</v>
      </c>
      <c r="D24" s="53">
        <f>D25+D27</f>
        <v>10733.77</v>
      </c>
      <c r="E24" s="54">
        <f t="shared" si="0"/>
        <v>2.4507117045316282</v>
      </c>
      <c r="F24" s="55"/>
      <c r="G24" s="53">
        <f>G25+G27</f>
        <v>588000</v>
      </c>
      <c r="H24" s="53">
        <f>H25+H27</f>
        <v>206230.26</v>
      </c>
      <c r="I24" s="56">
        <f t="shared" si="1"/>
        <v>35.073173469387754</v>
      </c>
      <c r="J24" s="57">
        <f t="shared" si="2"/>
        <v>150014.16999999998</v>
      </c>
      <c r="K24" s="57">
        <f t="shared" si="3"/>
        <v>195496.49000000002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</row>
    <row r="25" spans="1:65" s="5" customFormat="1">
      <c r="A25" s="23" t="s">
        <v>33</v>
      </c>
      <c r="B25" s="7" t="s">
        <v>51</v>
      </c>
      <c r="C25" s="28">
        <f>C26</f>
        <v>39985.83</v>
      </c>
      <c r="D25" s="28">
        <f>D26</f>
        <v>3196.14</v>
      </c>
      <c r="E25" s="10">
        <f t="shared" si="0"/>
        <v>7.9931815845763357</v>
      </c>
      <c r="F25" s="6"/>
      <c r="G25" s="28">
        <f>G26</f>
        <v>32000</v>
      </c>
      <c r="H25" s="28">
        <f>H26</f>
        <v>-2225.5500000000002</v>
      </c>
      <c r="I25" s="11">
        <f t="shared" si="1"/>
        <v>-6.9548437500000011</v>
      </c>
      <c r="J25" s="12">
        <f t="shared" si="2"/>
        <v>-7985.8300000000017</v>
      </c>
      <c r="K25" s="12">
        <f t="shared" si="3"/>
        <v>-5421.6900000000005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5" customFormat="1" ht="93.75">
      <c r="A26" s="23" t="s">
        <v>34</v>
      </c>
      <c r="B26" s="7" t="s">
        <v>52</v>
      </c>
      <c r="C26" s="28">
        <v>39985.83</v>
      </c>
      <c r="D26" s="28">
        <v>3196.14</v>
      </c>
      <c r="E26" s="10">
        <f t="shared" si="0"/>
        <v>7.9931815845763357</v>
      </c>
      <c r="F26" s="6"/>
      <c r="G26" s="28">
        <v>32000</v>
      </c>
      <c r="H26" s="28">
        <v>-2225.5500000000002</v>
      </c>
      <c r="I26" s="11">
        <f t="shared" si="1"/>
        <v>-6.9548437500000011</v>
      </c>
      <c r="J26" s="12">
        <f t="shared" si="2"/>
        <v>-7985.8300000000017</v>
      </c>
      <c r="K26" s="12">
        <f t="shared" si="3"/>
        <v>-5421.6900000000005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5" customFormat="1">
      <c r="A27" s="23" t="s">
        <v>35</v>
      </c>
      <c r="B27" s="7" t="s">
        <v>53</v>
      </c>
      <c r="C27" s="28">
        <f>C28+C29</f>
        <v>398000</v>
      </c>
      <c r="D27" s="28">
        <f>D28+D29</f>
        <v>7537.63</v>
      </c>
      <c r="E27" s="10">
        <f t="shared" si="0"/>
        <v>1.8938768844221106</v>
      </c>
      <c r="F27" s="6"/>
      <c r="G27" s="28">
        <f>G28+G29</f>
        <v>556000</v>
      </c>
      <c r="H27" s="28">
        <f>H28+H29</f>
        <v>208455.81</v>
      </c>
      <c r="I27" s="11">
        <f t="shared" si="1"/>
        <v>37.492052158273381</v>
      </c>
      <c r="J27" s="12">
        <f t="shared" si="2"/>
        <v>158000</v>
      </c>
      <c r="K27" s="12">
        <f t="shared" si="3"/>
        <v>200918.18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5" customFormat="1">
      <c r="A28" s="23" t="s">
        <v>69</v>
      </c>
      <c r="B28" s="7" t="s">
        <v>73</v>
      </c>
      <c r="C28" s="28">
        <v>292000</v>
      </c>
      <c r="D28" s="28">
        <v>0</v>
      </c>
      <c r="E28" s="10">
        <f t="shared" si="0"/>
        <v>0</v>
      </c>
      <c r="F28" s="6"/>
      <c r="G28" s="28">
        <v>313000</v>
      </c>
      <c r="H28" s="28">
        <v>225927.44</v>
      </c>
      <c r="I28" s="11">
        <f t="shared" si="1"/>
        <v>72.181290734824287</v>
      </c>
      <c r="J28" s="12">
        <f t="shared" si="2"/>
        <v>21000</v>
      </c>
      <c r="K28" s="12">
        <f t="shared" si="3"/>
        <v>225927.44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>
      <c r="A29" s="23" t="s">
        <v>36</v>
      </c>
      <c r="B29" s="7" t="s">
        <v>54</v>
      </c>
      <c r="C29" s="28">
        <v>106000</v>
      </c>
      <c r="D29" s="28">
        <v>7537.63</v>
      </c>
      <c r="E29" s="10">
        <f t="shared" si="0"/>
        <v>7.1109716981132074</v>
      </c>
      <c r="F29" s="6"/>
      <c r="G29" s="28">
        <v>243000</v>
      </c>
      <c r="H29" s="28">
        <v>-17471.63</v>
      </c>
      <c r="I29" s="11">
        <f t="shared" si="1"/>
        <v>-7.1899711934156381</v>
      </c>
      <c r="J29" s="12">
        <f t="shared" si="2"/>
        <v>137000</v>
      </c>
      <c r="K29" s="12">
        <f t="shared" si="3"/>
        <v>-25009.260000000002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59" customFormat="1">
      <c r="A30" s="51" t="s">
        <v>10</v>
      </c>
      <c r="B30" s="52" t="s">
        <v>55</v>
      </c>
      <c r="C30" s="53">
        <f>C31</f>
        <v>1600</v>
      </c>
      <c r="D30" s="53">
        <f>D31</f>
        <v>200</v>
      </c>
      <c r="E30" s="54">
        <f t="shared" si="0"/>
        <v>12.5</v>
      </c>
      <c r="F30" s="55"/>
      <c r="G30" s="53">
        <f>G31</f>
        <v>650</v>
      </c>
      <c r="H30" s="53">
        <f>H31</f>
        <v>0</v>
      </c>
      <c r="I30" s="56">
        <f t="shared" si="1"/>
        <v>0</v>
      </c>
      <c r="J30" s="57">
        <f t="shared" si="2"/>
        <v>-950</v>
      </c>
      <c r="K30" s="57">
        <f t="shared" si="3"/>
        <v>-200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</row>
    <row r="31" spans="1:65" s="5" customFormat="1" ht="93.75">
      <c r="A31" s="23" t="s">
        <v>37</v>
      </c>
      <c r="B31" s="7" t="s">
        <v>56</v>
      </c>
      <c r="C31" s="28">
        <v>1600</v>
      </c>
      <c r="D31" s="28">
        <v>200</v>
      </c>
      <c r="E31" s="10">
        <f t="shared" si="0"/>
        <v>12.5</v>
      </c>
      <c r="F31" s="6"/>
      <c r="G31" s="28">
        <v>650</v>
      </c>
      <c r="H31" s="28">
        <v>0</v>
      </c>
      <c r="I31" s="11">
        <f t="shared" si="1"/>
        <v>0</v>
      </c>
      <c r="J31" s="12">
        <f t="shared" si="2"/>
        <v>-950</v>
      </c>
      <c r="K31" s="12">
        <f t="shared" si="3"/>
        <v>-200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59" customFormat="1" ht="93.75">
      <c r="A32" s="51" t="s">
        <v>11</v>
      </c>
      <c r="B32" s="52" t="s">
        <v>57</v>
      </c>
      <c r="C32" s="53">
        <f>C33</f>
        <v>28200</v>
      </c>
      <c r="D32" s="53">
        <f>D33</f>
        <v>0</v>
      </c>
      <c r="E32" s="54">
        <f t="shared" si="0"/>
        <v>0</v>
      </c>
      <c r="F32" s="55"/>
      <c r="G32" s="53">
        <f>G33</f>
        <v>33900</v>
      </c>
      <c r="H32" s="53">
        <f>H33</f>
        <v>0</v>
      </c>
      <c r="I32" s="56">
        <f t="shared" si="1"/>
        <v>0</v>
      </c>
      <c r="J32" s="57">
        <f t="shared" si="2"/>
        <v>5700</v>
      </c>
      <c r="K32" s="57">
        <f t="shared" si="3"/>
        <v>0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1:65" s="4" customFormat="1" ht="187.5">
      <c r="A33" s="23" t="s">
        <v>12</v>
      </c>
      <c r="B33" s="7" t="s">
        <v>58</v>
      </c>
      <c r="C33" s="28">
        <f>C34</f>
        <v>28200</v>
      </c>
      <c r="D33" s="28">
        <f>D34</f>
        <v>0</v>
      </c>
      <c r="E33" s="10">
        <f t="shared" si="0"/>
        <v>0</v>
      </c>
      <c r="F33" s="5"/>
      <c r="G33" s="28">
        <f>G34</f>
        <v>33900</v>
      </c>
      <c r="H33" s="28">
        <f>H34</f>
        <v>0</v>
      </c>
      <c r="I33" s="11">
        <f t="shared" si="1"/>
        <v>0</v>
      </c>
      <c r="J33" s="12">
        <f t="shared" si="2"/>
        <v>5700</v>
      </c>
      <c r="K33" s="12">
        <f t="shared" si="3"/>
        <v>0</v>
      </c>
    </row>
    <row r="34" spans="1:65" ht="75">
      <c r="A34" s="23" t="s">
        <v>38</v>
      </c>
      <c r="B34" s="7" t="s">
        <v>59</v>
      </c>
      <c r="C34" s="28">
        <v>28200</v>
      </c>
      <c r="D34" s="28">
        <v>0</v>
      </c>
      <c r="E34" s="10">
        <f t="shared" si="0"/>
        <v>0</v>
      </c>
      <c r="F34" s="5"/>
      <c r="G34" s="28">
        <v>33900</v>
      </c>
      <c r="H34" s="28">
        <v>0</v>
      </c>
      <c r="I34" s="11">
        <f t="shared" si="1"/>
        <v>0</v>
      </c>
      <c r="J34" s="12">
        <f t="shared" si="2"/>
        <v>5700</v>
      </c>
      <c r="K34" s="12">
        <f t="shared" si="3"/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60" customFormat="1" ht="75">
      <c r="A35" s="51" t="s">
        <v>70</v>
      </c>
      <c r="B35" s="52" t="s">
        <v>74</v>
      </c>
      <c r="C35" s="53">
        <f>C36</f>
        <v>46200</v>
      </c>
      <c r="D35" s="53">
        <f>D36</f>
        <v>6355.41</v>
      </c>
      <c r="E35" s="54">
        <f t="shared" si="0"/>
        <v>13.756298701298702</v>
      </c>
      <c r="F35" s="59"/>
      <c r="G35" s="53">
        <f>G36</f>
        <v>46200</v>
      </c>
      <c r="H35" s="53">
        <f>H36</f>
        <v>10876.91</v>
      </c>
      <c r="I35" s="56">
        <f t="shared" si="1"/>
        <v>23.543095238095237</v>
      </c>
      <c r="J35" s="57">
        <f t="shared" si="2"/>
        <v>0</v>
      </c>
      <c r="K35" s="57">
        <f t="shared" si="3"/>
        <v>4521.5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</row>
    <row r="36" spans="1:65" ht="37.5">
      <c r="A36" s="23" t="s">
        <v>71</v>
      </c>
      <c r="B36" s="7" t="s">
        <v>75</v>
      </c>
      <c r="C36" s="28">
        <f>C37</f>
        <v>46200</v>
      </c>
      <c r="D36" s="28">
        <f>D37</f>
        <v>6355.41</v>
      </c>
      <c r="E36" s="10">
        <f t="shared" si="0"/>
        <v>13.756298701298702</v>
      </c>
      <c r="F36" s="5"/>
      <c r="G36" s="28">
        <f>G37</f>
        <v>46200</v>
      </c>
      <c r="H36" s="28">
        <f>H37</f>
        <v>10876.91</v>
      </c>
      <c r="I36" s="11">
        <f t="shared" si="1"/>
        <v>23.543095238095237</v>
      </c>
      <c r="J36" s="12">
        <f t="shared" si="2"/>
        <v>0</v>
      </c>
      <c r="K36" s="12">
        <f t="shared" si="3"/>
        <v>4521.5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ht="56.25">
      <c r="A37" s="23" t="s">
        <v>72</v>
      </c>
      <c r="B37" s="7" t="s">
        <v>76</v>
      </c>
      <c r="C37" s="28">
        <v>46200</v>
      </c>
      <c r="D37" s="28">
        <v>6355.41</v>
      </c>
      <c r="E37" s="10">
        <f t="shared" si="0"/>
        <v>13.756298701298702</v>
      </c>
      <c r="F37" s="5"/>
      <c r="G37" s="28">
        <v>46200</v>
      </c>
      <c r="H37" s="28">
        <v>10876.91</v>
      </c>
      <c r="I37" s="11">
        <f t="shared" si="1"/>
        <v>23.543095238095237</v>
      </c>
      <c r="J37" s="12">
        <f t="shared" si="2"/>
        <v>0</v>
      </c>
      <c r="K37" s="12">
        <f t="shared" si="3"/>
        <v>4521.5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>
      <c r="A38" s="23" t="s">
        <v>65</v>
      </c>
      <c r="B38" s="7" t="s">
        <v>67</v>
      </c>
      <c r="C38" s="28">
        <f>C39</f>
        <v>0</v>
      </c>
      <c r="D38" s="28">
        <f>D39</f>
        <v>0</v>
      </c>
      <c r="E38" s="10" t="e">
        <f t="shared" si="0"/>
        <v>#DIV/0!</v>
      </c>
      <c r="F38" s="5"/>
      <c r="G38" s="28"/>
      <c r="H38" s="28"/>
      <c r="I38" s="11" t="e">
        <f t="shared" si="1"/>
        <v>#DIV/0!</v>
      </c>
      <c r="J38" s="12">
        <f t="shared" si="2"/>
        <v>0</v>
      </c>
      <c r="K38" s="12">
        <f t="shared" si="3"/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>
      <c r="A39" s="23" t="s">
        <v>66</v>
      </c>
      <c r="B39" s="7" t="s">
        <v>68</v>
      </c>
      <c r="C39" s="28">
        <v>0</v>
      </c>
      <c r="D39" s="28">
        <v>0</v>
      </c>
      <c r="E39" s="10" t="e">
        <f t="shared" si="0"/>
        <v>#DIV/0!</v>
      </c>
      <c r="F39" s="5"/>
      <c r="G39" s="28"/>
      <c r="H39" s="28"/>
      <c r="I39" s="11" t="e">
        <f t="shared" si="1"/>
        <v>#DIV/0!</v>
      </c>
      <c r="J39" s="12">
        <f t="shared" si="2"/>
        <v>0</v>
      </c>
      <c r="K39" s="12">
        <f t="shared" si="3"/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 s="60" customFormat="1">
      <c r="A40" s="51" t="s">
        <v>13</v>
      </c>
      <c r="B40" s="52" t="s">
        <v>60</v>
      </c>
      <c r="C40" s="53">
        <f>C41+C45</f>
        <v>3472300</v>
      </c>
      <c r="D40" s="53">
        <f>D41+D45</f>
        <v>905873.18</v>
      </c>
      <c r="E40" s="54">
        <f t="shared" si="0"/>
        <v>26.088563200184314</v>
      </c>
      <c r="F40" s="59"/>
      <c r="G40" s="53">
        <f>G41+G45</f>
        <v>6468150</v>
      </c>
      <c r="H40" s="53">
        <f>H41+H45</f>
        <v>1237857.3500000001</v>
      </c>
      <c r="I40" s="56">
        <f t="shared" si="1"/>
        <v>19.137734127996417</v>
      </c>
      <c r="J40" s="57">
        <f t="shared" si="2"/>
        <v>2995850</v>
      </c>
      <c r="K40" s="57">
        <f t="shared" si="3"/>
        <v>331984.17000000004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</row>
    <row r="41" spans="1:65" ht="75">
      <c r="A41" s="48" t="s">
        <v>14</v>
      </c>
      <c r="B41" s="49" t="s">
        <v>61</v>
      </c>
      <c r="C41" s="50">
        <f>C42+C43+C44</f>
        <v>3472300</v>
      </c>
      <c r="D41" s="50">
        <f>D42+D43+D44</f>
        <v>905873.18</v>
      </c>
      <c r="E41" s="10">
        <f t="shared" si="0"/>
        <v>26.088563200184314</v>
      </c>
      <c r="F41" s="5"/>
      <c r="G41" s="50">
        <f>G42+G43+G44</f>
        <v>6082900</v>
      </c>
      <c r="H41" s="50">
        <f>H42+H43+H44</f>
        <v>1237857.3500000001</v>
      </c>
      <c r="I41" s="11">
        <f t="shared" si="1"/>
        <v>20.349789574051854</v>
      </c>
      <c r="J41" s="12">
        <f t="shared" si="2"/>
        <v>2610600</v>
      </c>
      <c r="K41" s="12">
        <f t="shared" si="3"/>
        <v>331984.17000000004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5" ht="37.5">
      <c r="A42" s="23" t="s">
        <v>15</v>
      </c>
      <c r="B42" s="7" t="s">
        <v>62</v>
      </c>
      <c r="C42" s="28">
        <v>3367500</v>
      </c>
      <c r="D42" s="28">
        <v>882320</v>
      </c>
      <c r="E42" s="10">
        <f t="shared" si="0"/>
        <v>26.201039346696362</v>
      </c>
      <c r="F42" s="5"/>
      <c r="G42" s="28">
        <v>3805700</v>
      </c>
      <c r="H42" s="28">
        <v>1208660</v>
      </c>
      <c r="I42" s="11">
        <f t="shared" si="1"/>
        <v>31.759203300312688</v>
      </c>
      <c r="J42" s="12">
        <f t="shared" si="2"/>
        <v>438200</v>
      </c>
      <c r="K42" s="12">
        <f t="shared" si="3"/>
        <v>326340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56.25">
      <c r="A43" s="23" t="s">
        <v>16</v>
      </c>
      <c r="B43" s="7" t="s">
        <v>63</v>
      </c>
      <c r="C43" s="28">
        <v>0</v>
      </c>
      <c r="D43" s="28">
        <v>0</v>
      </c>
      <c r="E43" s="10" t="e">
        <f t="shared" ref="E43:E49" si="4">D43*100/C43</f>
        <v>#DIV/0!</v>
      </c>
      <c r="F43" s="5"/>
      <c r="G43" s="28">
        <v>2148700</v>
      </c>
      <c r="H43" s="28">
        <v>0</v>
      </c>
      <c r="I43" s="11">
        <f t="shared" ref="I43:I49" si="5">H43*100/G43</f>
        <v>0</v>
      </c>
      <c r="J43" s="12">
        <f t="shared" ref="J43:J49" si="6">G43-C43</f>
        <v>2148700</v>
      </c>
      <c r="K43" s="12">
        <f t="shared" ref="K43:K49" si="7">H43-D43</f>
        <v>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ht="37.5">
      <c r="A44" s="23" t="s">
        <v>17</v>
      </c>
      <c r="B44" s="7" t="s">
        <v>64</v>
      </c>
      <c r="C44" s="28">
        <v>104800</v>
      </c>
      <c r="D44" s="28">
        <v>23553.18</v>
      </c>
      <c r="E44" s="10">
        <f t="shared" si="4"/>
        <v>22.474408396946565</v>
      </c>
      <c r="F44" s="5"/>
      <c r="G44" s="8">
        <v>128500</v>
      </c>
      <c r="H44" s="8">
        <v>29197.35</v>
      </c>
      <c r="I44" s="11">
        <f t="shared" si="5"/>
        <v>22.721673151750974</v>
      </c>
      <c r="J44" s="12">
        <f t="shared" si="6"/>
        <v>23700</v>
      </c>
      <c r="K44" s="12">
        <f t="shared" si="7"/>
        <v>5644.1699999999983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70" customFormat="1" ht="31.5">
      <c r="A45" s="63" t="s">
        <v>85</v>
      </c>
      <c r="B45" s="64" t="s">
        <v>90</v>
      </c>
      <c r="C45" s="67">
        <f>C46</f>
        <v>0</v>
      </c>
      <c r="D45" s="67">
        <f>D46</f>
        <v>0</v>
      </c>
      <c r="E45" s="65" t="e">
        <f t="shared" si="4"/>
        <v>#DIV/0!</v>
      </c>
      <c r="F45" s="66"/>
      <c r="G45" s="67">
        <f>G46</f>
        <v>385250</v>
      </c>
      <c r="H45" s="67">
        <f>H46</f>
        <v>0</v>
      </c>
      <c r="I45" s="68">
        <f t="shared" si="5"/>
        <v>0</v>
      </c>
      <c r="J45" s="69">
        <f t="shared" si="6"/>
        <v>385250</v>
      </c>
      <c r="K45" s="69">
        <f t="shared" si="7"/>
        <v>0</v>
      </c>
    </row>
    <row r="46" spans="1:65" s="30" customFormat="1" ht="47.25">
      <c r="A46" s="31" t="s">
        <v>86</v>
      </c>
      <c r="B46" s="32" t="s">
        <v>91</v>
      </c>
      <c r="C46" s="28"/>
      <c r="D46" s="33"/>
      <c r="E46" s="37" t="e">
        <f t="shared" si="4"/>
        <v>#DIV/0!</v>
      </c>
      <c r="F46" s="34"/>
      <c r="G46" s="61">
        <v>385250</v>
      </c>
      <c r="H46" s="62">
        <v>0</v>
      </c>
      <c r="I46" s="36">
        <f t="shared" si="5"/>
        <v>0</v>
      </c>
      <c r="J46" s="35">
        <f t="shared" si="6"/>
        <v>385250</v>
      </c>
      <c r="K46" s="35">
        <f t="shared" si="7"/>
        <v>0</v>
      </c>
    </row>
    <row r="47" spans="1:65" s="30" customFormat="1">
      <c r="A47" s="31" t="s">
        <v>87</v>
      </c>
      <c r="B47" s="32" t="s">
        <v>92</v>
      </c>
      <c r="C47" s="28"/>
      <c r="D47" s="33"/>
      <c r="E47" s="37" t="e">
        <f t="shared" si="4"/>
        <v>#DIV/0!</v>
      </c>
      <c r="F47" s="34"/>
      <c r="G47" s="61"/>
      <c r="H47" s="62"/>
      <c r="I47" s="36" t="e">
        <f t="shared" si="5"/>
        <v>#DIV/0!</v>
      </c>
      <c r="J47" s="35">
        <f t="shared" si="6"/>
        <v>0</v>
      </c>
      <c r="K47" s="35">
        <f t="shared" si="7"/>
        <v>0</v>
      </c>
    </row>
    <row r="48" spans="1:65" s="30" customFormat="1" ht="31.5">
      <c r="A48" s="31" t="s">
        <v>88</v>
      </c>
      <c r="B48" s="32" t="s">
        <v>93</v>
      </c>
      <c r="C48" s="28"/>
      <c r="D48" s="33"/>
      <c r="E48" s="37" t="e">
        <f t="shared" si="4"/>
        <v>#DIV/0!</v>
      </c>
      <c r="F48" s="34"/>
      <c r="G48" s="61"/>
      <c r="H48" s="62"/>
      <c r="I48" s="36" t="e">
        <f t="shared" si="5"/>
        <v>#DIV/0!</v>
      </c>
      <c r="J48" s="35">
        <f t="shared" si="6"/>
        <v>0</v>
      </c>
      <c r="K48" s="35">
        <f t="shared" si="7"/>
        <v>0</v>
      </c>
    </row>
    <row r="49" spans="1:11" s="30" customFormat="1" ht="63">
      <c r="A49" s="31" t="s">
        <v>89</v>
      </c>
      <c r="B49" s="32" t="s">
        <v>94</v>
      </c>
      <c r="C49" s="28"/>
      <c r="D49" s="33"/>
      <c r="E49" s="37" t="e">
        <f t="shared" si="4"/>
        <v>#DIV/0!</v>
      </c>
      <c r="F49" s="34"/>
      <c r="G49" s="61"/>
      <c r="H49" s="62"/>
      <c r="I49" s="36" t="e">
        <f t="shared" si="5"/>
        <v>#DIV/0!</v>
      </c>
      <c r="J49" s="35">
        <f t="shared" si="6"/>
        <v>0</v>
      </c>
      <c r="K49" s="35">
        <f t="shared" si="7"/>
        <v>0</v>
      </c>
    </row>
  </sheetData>
  <mergeCells count="9">
    <mergeCell ref="A5:A6"/>
    <mergeCell ref="A2:K2"/>
    <mergeCell ref="J5:K5"/>
    <mergeCell ref="B5:B6"/>
    <mergeCell ref="C1:E1"/>
    <mergeCell ref="C5:F5"/>
    <mergeCell ref="G5:I5"/>
    <mergeCell ref="G1:I1"/>
    <mergeCell ref="A3:K3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2022-01-03T06:37:06Z</cp:lastPrinted>
  <dcterms:created xsi:type="dcterms:W3CDTF">2008-11-13T06:41:41Z</dcterms:created>
  <dcterms:modified xsi:type="dcterms:W3CDTF">2023-04-24T10:12:55Z</dcterms:modified>
</cp:coreProperties>
</file>